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11020" activeTab="0"/>
  </bookViews>
  <sheets>
    <sheet name="План закупок 19" sheetId="1" r:id="rId1"/>
  </sheets>
  <externalReferences>
    <externalReference r:id="rId4"/>
  </externalReferences>
  <definedNames>
    <definedName name="_xlfn.IFERROR" hidden="1">#NAME?</definedName>
    <definedName name="_xlnm._FilterDatabase" localSheetId="0" hidden="1">'План закупок 19'!$A$14:$Y$278</definedName>
    <definedName name="ВидПредмета">'[1]Вид предмета'!$A$1:$A$3</definedName>
    <definedName name="Год">'[1]Год'!$A$1:$A$3</definedName>
    <definedName name="_xlnm.Print_Titles" localSheetId="0">'План закупок 19'!$12:$13</definedName>
    <definedName name="КАТО">'[1]КАТО'!$A$2:$A$17162</definedName>
    <definedName name="Месяц">'[1]Месяцы'!$A$1:$A$13</definedName>
    <definedName name="_xlnm.Print_Area" localSheetId="0">'План закупок 19'!$A$1:$V$296</definedName>
    <definedName name="Способ">'[1]Способ закупки'!$A$1:$A$6</definedName>
    <definedName name="Тип_пункта">'[1]Тип пункта плана'!$A$1:$A$3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23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повтор пункта 216 объединить в один пункт так как цена за единцу одинаковая </t>
        </r>
      </text>
    </comment>
  </commentList>
</comments>
</file>

<file path=xl/sharedStrings.xml><?xml version="1.0" encoding="utf-8"?>
<sst xmlns="http://schemas.openxmlformats.org/spreadsheetml/2006/main" count="4179" uniqueCount="1185">
  <si>
    <t>Папка с файлами 20 л</t>
  </si>
  <si>
    <t>22.29.25.00.00.00.18.30.1</t>
  </si>
  <si>
    <t>40 қосымша парақтағы пластикалық папка</t>
  </si>
  <si>
    <t>Папка пластиковая 40 вкладышей</t>
  </si>
  <si>
    <t>40 д файлы бар папка</t>
  </si>
  <si>
    <t>Папка с файлами 40 л</t>
  </si>
  <si>
    <t>22.29.25.00.00.00.18.31.1</t>
  </si>
  <si>
    <t>60 қосымша парақтағы пластикалық папка</t>
  </si>
  <si>
    <t>Папка пластиковая 60 вкладышей</t>
  </si>
  <si>
    <t>60 д файлы бар папка</t>
  </si>
  <si>
    <t>Папка с файлами 60 л</t>
  </si>
  <si>
    <t>Жіп</t>
  </si>
  <si>
    <t>Нить</t>
  </si>
  <si>
    <t>полиэфирлі талшықтан, құжаттарды тігіндеу үшін</t>
  </si>
  <si>
    <t>для переплета документов, из полиэфирного волокна</t>
  </si>
  <si>
    <t>Құжаттарды тігу үшін капраоннан жасалған жіп</t>
  </si>
  <si>
    <t>Нить капроновая для прошивания документов</t>
  </si>
  <si>
    <t>бобина</t>
  </si>
  <si>
    <t>25.99.23.00.00.11.16.10.1</t>
  </si>
  <si>
    <t>Біз</t>
  </si>
  <si>
    <t>Шило</t>
  </si>
  <si>
    <t>тұтқасы бар ине</t>
  </si>
  <si>
    <t>игла с рукояткой</t>
  </si>
  <si>
    <t>Кеңсе бізі</t>
  </si>
  <si>
    <t xml:space="preserve">Шило канцелярское </t>
  </si>
  <si>
    <t>Лоток</t>
  </si>
  <si>
    <t>Тігінен тұратын лоток</t>
  </si>
  <si>
    <t>Лоток вертикальный</t>
  </si>
  <si>
    <t>22.29.25.00.00.00.11.11.1</t>
  </si>
  <si>
    <t>Көлденең тұратын лоток</t>
  </si>
  <si>
    <t>Лоток горизонтальный</t>
  </si>
  <si>
    <t>22.29.25.00.00.00.21.14.1</t>
  </si>
  <si>
    <t>Қарандаш</t>
  </si>
  <si>
    <t>Карандаш</t>
  </si>
  <si>
    <t>Өшіргіші бар карандаш</t>
  </si>
  <si>
    <t>Карандаши с ластиком</t>
  </si>
  <si>
    <t>25.99.23.00.00.11.15.10.1</t>
  </si>
  <si>
    <t>Дырокол</t>
  </si>
  <si>
    <t>қағаздағы саңылауларды тесуге арналған механикалық құрылғы</t>
  </si>
  <si>
    <t>механическое устройство для пробивания отверстий в бумаге</t>
  </si>
  <si>
    <t>10-15 парақты тескіш соққы</t>
  </si>
  <si>
    <t>Дырокол 10-15 листов</t>
  </si>
  <si>
    <t>30 парақты тескіш соққы</t>
  </si>
  <si>
    <t>Дырокол 30 листов</t>
  </si>
  <si>
    <t>22.29.25.00.00.00.24.42.1</t>
  </si>
  <si>
    <t>Ножницы</t>
  </si>
  <si>
    <t>Пластикалық тұтқасы бар қайшылар</t>
  </si>
  <si>
    <t>Ножницы с пластиковой ручкой</t>
  </si>
  <si>
    <t>28.23.12.00.00.00.20.11.1</t>
  </si>
  <si>
    <t>16 сандық үстел калькуляторы</t>
  </si>
  <si>
    <t>Калькулятор настольный  16 разрядный</t>
  </si>
  <si>
    <t>25.99.23.00.00.11.18.10.1</t>
  </si>
  <si>
    <t>Степлер</t>
  </si>
  <si>
    <t>Металл кобалармен парақтарды жедел бекітуге арналған құрылғы</t>
  </si>
  <si>
    <t>устройство для оперативного скрепления листов металлическими скобами</t>
  </si>
  <si>
    <t>Степлер 24/6</t>
  </si>
  <si>
    <t>Степлер 23/13</t>
  </si>
  <si>
    <t>25.99.23.00.00.11.13.10.1</t>
  </si>
  <si>
    <t>Антистеплер</t>
  </si>
  <si>
    <t xml:space="preserve">скобаларды степлерден босатуға арналған құрылғы. Құрылғы осьте екі қарама-қарсы 
сынадан тұрады
</t>
  </si>
  <si>
    <t>устройство для вытаскивания скоб от степлера. Устройство состоит из двух противостоящих клинов на оси.6</t>
  </si>
  <si>
    <t>Бекітушісі бар антистеплер</t>
  </si>
  <si>
    <t>Антистеплер с фиксатором</t>
  </si>
  <si>
    <t xml:space="preserve">Карандаш автоматический </t>
  </si>
  <si>
    <t>25.71.11.00.00.10.21.10.1</t>
  </si>
  <si>
    <t>Пышақ</t>
  </si>
  <si>
    <t>Нож</t>
  </si>
  <si>
    <t>Қағаздарды кесуге арналған кеңсе пышағы</t>
  </si>
  <si>
    <t>канцелярский нож предназначенный для разрезания бумаги</t>
  </si>
  <si>
    <t>Макеттік пышақ</t>
  </si>
  <si>
    <t xml:space="preserve">Макетный нож </t>
  </si>
  <si>
    <t>22.29.25.00.00.00.17.10.1</t>
  </si>
  <si>
    <t>Қағазға арналған себет</t>
  </si>
  <si>
    <t>Корзина для бумаг</t>
  </si>
  <si>
    <t>10 л қөлемі, қағазға арналған себет</t>
  </si>
  <si>
    <t>Корзина для бумаг, объем 10 л</t>
  </si>
  <si>
    <t xml:space="preserve">Корзина для бумаг </t>
  </si>
  <si>
    <t>22.29.25.00.00.00.18.47.1</t>
  </si>
  <si>
    <t xml:space="preserve">Резинкасы бар пластикалық-конверт папкасы </t>
  </si>
  <si>
    <t>Папка пластиковая-конверт на резинке</t>
  </si>
  <si>
    <t>Резинкасы бар папка</t>
  </si>
  <si>
    <t>Папка на резинках</t>
  </si>
  <si>
    <t>22.29.25.00.00.00.18.39.1</t>
  </si>
  <si>
    <t xml:space="preserve">Батырмасы бар пластикалық-конверт папкасы </t>
  </si>
  <si>
    <t>Папка пластиковая-конверт на кнопке</t>
  </si>
  <si>
    <t>А4 батырмасы бар папка</t>
  </si>
  <si>
    <t>Папка с кнопкой А4</t>
  </si>
  <si>
    <t>32.99.16.00.00.00.14.10.1</t>
  </si>
  <si>
    <t>Тақта</t>
  </si>
  <si>
    <t>Доска</t>
  </si>
  <si>
    <t>маркерлік</t>
  </si>
  <si>
    <t>маркерная</t>
  </si>
  <si>
    <t>Маркерлік тақта</t>
  </si>
  <si>
    <t>Маркерная доска</t>
  </si>
  <si>
    <t>32.99.16.00.00.00.14.11.1</t>
  </si>
  <si>
    <t>маркерно-магниттік</t>
  </si>
  <si>
    <t>маркерно-магнитная</t>
  </si>
  <si>
    <t>Екі жақты флипчарт</t>
  </si>
  <si>
    <t xml:space="preserve">Флипчарт двухсторонний </t>
  </si>
  <si>
    <t>18.13.30.16.00.00.00</t>
  </si>
  <si>
    <t>Өзге полиграфиялық қызметтер</t>
  </si>
  <si>
    <t>Услуги полиграфические прочие</t>
  </si>
  <si>
    <t xml:space="preserve">Күнтізбелер мен өзге де кеңселік, соның ішінде имиджтік баспа өнімдерін әзірлеу, дайындау, басу және басып шығару бойынша қызметтер </t>
  </si>
  <si>
    <t>Услуги по разработке, изготовлению, подготовке набора, печатанию  календарей  и прочей офисной печатной продукции, в том числе имиджевой</t>
  </si>
  <si>
    <t>Ежедневники А5 для сотрудников (изготовление ежедневников с логотипом Холдинга кол-во 120 шт.)</t>
  </si>
  <si>
    <t xml:space="preserve">Басшылар үшін А4 күнделіктері (Холдингтің логотипімен  күнделіктерді әзірлеу саны - 50 дана) </t>
  </si>
  <si>
    <t>Ежедневники А4 для руководства (изготовление ежедневников с логотипом Холдинга кол-во 50 шт.)</t>
  </si>
  <si>
    <t>18.12.19.11.00.00.00</t>
  </si>
  <si>
    <t>Визит карточкасын дайындау және басып шығару бойынша қызыметтер</t>
  </si>
  <si>
    <t>Услуги по изготовлению и печатанию визитных карточек</t>
  </si>
  <si>
    <t>Басшылық үшін екі жақты визиткалар (саны 6 000 дана)</t>
  </si>
  <si>
    <t>Визитки двухсторонние для руководства (кол-во 6 000 шт.)</t>
  </si>
  <si>
    <t>Қызметкерлер үшін екі жақты визиткалар (саны 15 000 дана)</t>
  </si>
  <si>
    <t>Визитки двухсторонние для сотрудников (кол-во 15 000 шт.)</t>
  </si>
  <si>
    <t xml:space="preserve">Хаттың бланкі (саны 10 000 дана) </t>
  </si>
  <si>
    <t>Бланк письма 
(кол-во 10 000 шт.)</t>
  </si>
  <si>
    <t>Бұйрықтың бланкі (саны 10 000 дана)</t>
  </si>
  <si>
    <t>Бланк приказов 
(кол-во 10 000 шт.)</t>
  </si>
  <si>
    <t>Фишкалар (саны 30 000 дана)</t>
  </si>
  <si>
    <t>Фишки  (кол-во 30 000 шт.)</t>
  </si>
  <si>
    <t>МҚСҚ үшін А4 конвертері ("Крафт" қағазы), (саны 100 дана)</t>
  </si>
  <si>
    <t>Конверты, формат А4, бумага "Крафт" (кол-во 100 шт.)</t>
  </si>
  <si>
    <t>МҚСҚ үшін А5 конверттері  ("Крафт" қағазы), (саны 100 дана)</t>
  </si>
  <si>
    <t>Конверты, формат А5, бумага "Крафт" (кол-во 100 шт.)</t>
  </si>
  <si>
    <t>20*30 маңдайша дайындау (саны 40 дана)</t>
  </si>
  <si>
    <t>32.99.86.00.00.00.10.10.1</t>
  </si>
  <si>
    <t xml:space="preserve">Жиектеме </t>
  </si>
  <si>
    <t>Рамка</t>
  </si>
  <si>
    <t>Кез келген материалдардан жиектеме, форматы А4</t>
  </si>
  <si>
    <t>Рамка из любых материалов, формата А4</t>
  </si>
  <si>
    <t>Диплом мен мақтау грамоталарға арналған жиектеме</t>
  </si>
  <si>
    <t>Холдингтің логотипі бар биговка-папкілері (саны 5 000 дана)</t>
  </si>
  <si>
    <t>Папки-беговки с логотипом Холдинга (количестве 5 000 шт.)</t>
  </si>
  <si>
    <t>Архив құжаттарын сақтау үшін жәшіктер  әзірлеу (саны 200 дана)</t>
  </si>
  <si>
    <t>Изготовление ящика для хранения архивных документов (количестве 200 шт)</t>
  </si>
  <si>
    <t>Журналдар әзірлеу, форматы А4 (кадрлар, сатып алу, МҚҚҚ), (саны 20 дана)</t>
  </si>
  <si>
    <t>Изготовление журналов, Формат А4 (кадры, закупки, СЗГС) (количестве 20 шт)</t>
  </si>
  <si>
    <t>Таныстырылымдық материалдарды әзірлеу және  басып шығар (ҚР ПӘ, ҚР ПМК, ҚР Парламентіне, Шетелдік кездесулерге), (саны 500 дана)</t>
  </si>
  <si>
    <t>Изготовление и распечатка презентационных материалов (АП РК, КПМ РК, Парламент РК, Иностранные встречи) (кол-во 500 шт.)</t>
  </si>
  <si>
    <t>17.22.11.60.00.00.00.01.2</t>
  </si>
  <si>
    <t>салфетка</t>
  </si>
  <si>
    <t>салфетки</t>
  </si>
  <si>
    <t>қағаз тауарлары</t>
  </si>
  <si>
    <t>бумажные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</si>
  <si>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</si>
  <si>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</si>
  <si>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>20.41.32.00.00.00.10.10.3</t>
  </si>
  <si>
    <t xml:space="preserve">Ыдыс жуу үшін сұйықтық </t>
  </si>
  <si>
    <t>Средство для мытья посуды</t>
  </si>
  <si>
    <t xml:space="preserve">Ыдыс жуу үшін гель түріндегі сұйықтық </t>
  </si>
  <si>
    <t>гелеобразное вещество для мытья посуды</t>
  </si>
  <si>
    <t>моющее средство для посуды</t>
  </si>
  <si>
    <t>22.29.23.00.00.00.13.12.1</t>
  </si>
  <si>
    <t>Стакан</t>
  </si>
  <si>
    <t>Пластикалық стакан, 100 мл</t>
  </si>
  <si>
    <t>Стакан пластиковый 100 мл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</si>
  <si>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</si>
  <si>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</si>
  <si>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>11.07.11.00.00.00.06.20.4</t>
  </si>
  <si>
    <t>Су  (минералды судан басқа)</t>
  </si>
  <si>
    <t>Вода  (кроме вод минеральных)</t>
  </si>
  <si>
    <t>Табиғи газдалмаған ас су. Мөлдір. Қосымша дәм мен иіссіз. V -  0,5 литрден жоғары.</t>
  </si>
  <si>
    <t>Питьевая природная негазированная. Прозрачная. Без посторонних привкусов и запахов. V выше 5 литров.</t>
  </si>
  <si>
    <t>Диспенсерларға арналған көлемі 19 литрлік табиғи су</t>
  </si>
  <si>
    <t>Вода природная для диспенсеров объем 19 литров</t>
  </si>
  <si>
    <t>бутылка</t>
  </si>
  <si>
    <t xml:space="preserve">по заявке в течение 1 рабочего дня </t>
  </si>
  <si>
    <t>11.07.11.00.00.00.06.20.1</t>
  </si>
  <si>
    <t>Су (минералды судан басқа)</t>
  </si>
  <si>
    <t>Табиғи газдалмаған ас су. Мөлдір. Қосымша дәм мен иіссіз. V -  0,5 литрге дейін.</t>
  </si>
  <si>
    <t>Питьевая природная негазированная. Прозрачная. Без посторонних привкусов и запахов. V -  до 0,5 литра.</t>
  </si>
  <si>
    <t>0,25 литр (әйнек) көлемдегі бөтелкедегі табиғи су</t>
  </si>
  <si>
    <t>Вода природная бутилированная объем 0,25 литров (стекло)</t>
  </si>
  <si>
    <t>11.07.11.00.00.00.06.20.2</t>
  </si>
  <si>
    <t>Табиғи газдалмаған ас су. Мөлдір. Қосымша дәм мен иіссіз. V -  0,5 - 1 литрге дейін.</t>
  </si>
  <si>
    <t>Питьевая природная негазированная. Прозрачная. Без посторонних привкусов и запахов. V - 0,5 - 1 литр.</t>
  </si>
  <si>
    <t>0,5 литр көлемдегі бөтелкедегі табиғи су</t>
  </si>
  <si>
    <t>Вода природная бутилированная объем 0,5 литров</t>
  </si>
  <si>
    <t>95.24.10.12.00.00.00</t>
  </si>
  <si>
    <t xml:space="preserve">Үй және кеңсе жиһазын жөндеу мен қалпына келтіру </t>
  </si>
  <si>
    <t>Ремонт и восстановление домашней и офисной мебели</t>
  </si>
  <si>
    <t xml:space="preserve">Кеңсе жиһазын жөндеу мен қалпына келтіру </t>
  </si>
  <si>
    <t>Ремонт и восстановление офисной мебели</t>
  </si>
  <si>
    <t>Полиграфиямен байланысты өзге қызметтер</t>
  </si>
  <si>
    <t>Услуги, связанные с полиграфией  прочие</t>
  </si>
  <si>
    <t>Күнтізбені және кеңселік баспа, оныңішінде бет-бейнелік өнімді әзірлеу, дайындау, басып шығару</t>
  </si>
  <si>
    <t>Холдинг логотипі бар А5 блокноттары (саны 500 дана)</t>
  </si>
  <si>
    <t>блокноты с логотипом Холдинга А5 (кол-во 500 шт.)</t>
  </si>
  <si>
    <t>Холдинг логотипі бар А4 блокноттары (саны 500 дана)</t>
  </si>
  <si>
    <t>блокноты с логотипом Холдинга А4 (кол-во 500 шт.)</t>
  </si>
  <si>
    <t>Холдинг логотипі бар пакеттері, А4 (саны 500 дана)</t>
  </si>
  <si>
    <t>пакеты с логотипом Холдинга А4 (кол-во 500 шт.)</t>
  </si>
  <si>
    <t>Холдинг логотипі бар пакеттері, А3 (саны 500 дана)</t>
  </si>
  <si>
    <t>пакеты с логотипом Холдинга А3 (кол-во 500 шт.)</t>
  </si>
  <si>
    <t>32.99.85.00.00.00.00.25.1</t>
  </si>
  <si>
    <t>Кәдесыйлар өнімдері</t>
  </si>
  <si>
    <t>Сувенирная продукция</t>
  </si>
  <si>
    <t>Сыйлық</t>
  </si>
  <si>
    <t>Подарочная</t>
  </si>
  <si>
    <t>Әртүрлі кәдесыйлықтар</t>
  </si>
  <si>
    <t>Сувениры в ассортименте</t>
  </si>
  <si>
    <t xml:space="preserve">Холдингтің логотипімен жасалған үстел күнтізбелері Саны 90 дана. </t>
  </si>
  <si>
    <t>настольные календари с логотипом Холдинга. Кол-во 90 шт.</t>
  </si>
  <si>
    <t>Холдингтің логотипімен тоқсандық күнтізбелер. Саны 60 дана.</t>
  </si>
  <si>
    <t>квартальные календари с логотипом Холдинга. Кол-во 60 шт.</t>
  </si>
  <si>
    <t>товар</t>
  </si>
  <si>
    <t>22.23.14.00.00.81.10.22.1</t>
  </si>
  <si>
    <t>Ручки</t>
  </si>
  <si>
    <t>Холдингтің логотипімен футболка</t>
  </si>
  <si>
    <t>футболки с логотипом Холдинга</t>
  </si>
  <si>
    <t>Холдингтің логотипімен бейсболка</t>
  </si>
  <si>
    <t>бейсболки с логотипом Холдинга</t>
  </si>
  <si>
    <t>диван</t>
  </si>
  <si>
    <t>Диван</t>
  </si>
  <si>
    <t>31.00.13.00.00.01.02.08.1</t>
  </si>
  <si>
    <t>кресло</t>
  </si>
  <si>
    <t>Дөңгелегі бар былғары кресло.</t>
  </si>
  <si>
    <t>Кресло кожаное на колесиках.</t>
  </si>
  <si>
    <t xml:space="preserve">Кресло </t>
  </si>
  <si>
    <t>31.01.11.00.00.00.01.20.1</t>
  </si>
  <si>
    <t>Үстел</t>
  </si>
  <si>
    <t>Стол</t>
  </si>
  <si>
    <t>эргономикалық, металл конструкциясы</t>
  </si>
  <si>
    <t>эргономичный, металлическая конструкция</t>
  </si>
  <si>
    <t xml:space="preserve">Стол </t>
  </si>
  <si>
    <t>стол</t>
  </si>
  <si>
    <t>жақтау қосылымы</t>
  </si>
  <si>
    <t xml:space="preserve">Боковое соединение </t>
  </si>
  <si>
    <t>Қосымша үстел</t>
  </si>
  <si>
    <t xml:space="preserve">Приставной стол </t>
  </si>
  <si>
    <t>31.01.12.00.00.03.04.10.1</t>
  </si>
  <si>
    <t>Тумба</t>
  </si>
  <si>
    <t>31.01.12.00.00.02.08.01.1</t>
  </si>
  <si>
    <t>Жиналыс өткізетін үстел</t>
  </si>
  <si>
    <t>Стол для совещания</t>
  </si>
  <si>
    <t>Конференц-үстел</t>
  </si>
  <si>
    <t>Конференц-стол</t>
  </si>
  <si>
    <t>31.01.12.00.00.03.01.22.1</t>
  </si>
  <si>
    <t>Шкаф</t>
  </si>
  <si>
    <t>МДФ және ЛДСП материалынан жасалған құжаттарға арналған шкаф</t>
  </si>
  <si>
    <t>шкаф для документов, материал изготовления МДФ и ЛДСП</t>
  </si>
  <si>
    <t xml:space="preserve">Есігі шыныдан жасалған шкаф  </t>
  </si>
  <si>
    <t xml:space="preserve">Шкаф со стеклянными дверьми </t>
  </si>
  <si>
    <t>31.01.12.00.00.03.02.08.1</t>
  </si>
  <si>
    <t>МДФ және ЛДСП материалынан жасалған киім үшін арналған шкаф</t>
  </si>
  <si>
    <t>шкаф для одежды, материал изготовления МДФ и ЛДСП</t>
  </si>
  <si>
    <t>Гардероб</t>
  </si>
  <si>
    <t>31.00.13.00.10.10.20.10.1</t>
  </si>
  <si>
    <t>Кресло</t>
  </si>
  <si>
    <t xml:space="preserve">былғары материалынан жасалған роликтегі, басшыға арналған </t>
  </si>
  <si>
    <t>для руководителя, на роликах, с отделочным материалом из кожи</t>
  </si>
  <si>
    <t>Басшыға арналған кресло</t>
  </si>
  <si>
    <t>Кресло для руководителя</t>
  </si>
  <si>
    <t xml:space="preserve">Греденция </t>
  </si>
  <si>
    <t>Журналға арналған үстел</t>
  </si>
  <si>
    <t>Журнальный стол</t>
  </si>
  <si>
    <t xml:space="preserve">Келушілерге арналған орындық </t>
  </si>
  <si>
    <t xml:space="preserve">Стулья для посетителей </t>
  </si>
  <si>
    <t>26.20.30.00.00.00.80.01.1</t>
  </si>
  <si>
    <t>Трибуна</t>
  </si>
  <si>
    <t>сөйлеуге арналған қарапайым металлдан</t>
  </si>
  <si>
    <t>металлическая, простая, для публичных выступлений</t>
  </si>
  <si>
    <t xml:space="preserve">Құжаттарға арналған шкаф </t>
  </si>
  <si>
    <t>Шкаф для документов</t>
  </si>
  <si>
    <t>Тумба для документов</t>
  </si>
  <si>
    <t>Кресло для сотрудника</t>
  </si>
  <si>
    <t>Электрлік кофе қайнатқыш</t>
  </si>
  <si>
    <t>Электрокофеварка</t>
  </si>
  <si>
    <t>Кофе машинасы</t>
  </si>
  <si>
    <t>Кофе машина</t>
  </si>
  <si>
    <t>27.51.15.00.00.03.00.10.1</t>
  </si>
  <si>
    <t>Ауа ылғалдандырғыш</t>
  </si>
  <si>
    <t>Увлажнитель воздуха</t>
  </si>
  <si>
    <t>орынжайда ылғалдылықтың қажетті деңгейін реттеуге арналған климаттық құрылғы</t>
  </si>
  <si>
    <t>климатический прибор для регулирования необходимого уровня влажности в помещении</t>
  </si>
  <si>
    <t>Брошюралау машиналарын қоса алғанда, тігіндеу жабдығы</t>
  </si>
  <si>
    <t>Оборудование переплетное, включая брошюровочные машины</t>
  </si>
  <si>
    <t>Металл шертпелерге арналған түптеу машинасы</t>
  </si>
  <si>
    <t>Переплетная машина для металлической пружины</t>
  </si>
  <si>
    <t>28.95.11.00.00.00.09.03.1</t>
  </si>
  <si>
    <t>Кескіш</t>
  </si>
  <si>
    <t>Резак</t>
  </si>
  <si>
    <t>қағаздар үшін, қылышты</t>
  </si>
  <si>
    <t>для бумаги, сабельный</t>
  </si>
  <si>
    <t>Қылыш тәрізді кескіш</t>
  </si>
  <si>
    <t>Резак сабельный</t>
  </si>
  <si>
    <t>26.20.30.00.00.00.06.08.1</t>
  </si>
  <si>
    <t>Шредер</t>
  </si>
  <si>
    <t xml:space="preserve">Кесу түрлері - бұрыштап кесу, жұмыс істейтин кесу бөлігі 2х10мм. Құпиялық дәрежесі - 4, дискілерді және қағаздарды жойғыш </t>
  </si>
  <si>
    <t>Уничтожитель бумаги и дисков, степень секретности – 4, рабочая ширина резки - частицы 2 х 10 мм. Способ резки — перекрестная резка</t>
  </si>
  <si>
    <t>Қағаздарды жойғыш</t>
  </si>
  <si>
    <t>Уничтожитель бумаги</t>
  </si>
  <si>
    <t>Услуги почтовой специальной связи</t>
  </si>
  <si>
    <t>Прием и отправка секретной, конфиденциальной почты</t>
  </si>
  <si>
    <t>Тұрақты даму саласына рейтингті тағайындау бойынша консультациялық қызметтер (ESG рейтингi)</t>
  </si>
  <si>
    <t>Консультационные услуги по аналитическому макроэкономическому/ отраслевому обзору</t>
  </si>
  <si>
    <t>Талдамалық макроэкономикалық/ салалық шолу бойынша консультациялық қызметтер</t>
  </si>
  <si>
    <t>«Бәйтерек» ҰБХ» АО-ның басқару есеп берушілік жүйесін дамыту және жаңғырту бойынша консультациялық қызметтер</t>
  </si>
  <si>
    <t>Устный перевод (последовательный) с русского языка на английский язык</t>
  </si>
  <si>
    <t>Письменный перевод с русского языка на английский язык</t>
  </si>
  <si>
    <t>Орыс тілінен ағылшын тіліне жазбаша аудармалар</t>
  </si>
  <si>
    <t>Письменный перевод с русского языка на казахский язык</t>
  </si>
  <si>
    <t>Орыс тілінен қазақ тіліне жазбаша аудармалар</t>
  </si>
  <si>
    <t>Услуги по устному переводу с русского языка на английский язык</t>
  </si>
  <si>
    <t>Устный перевод с русского языка на английский язык, включая последовательный и синхронный перевод с применением специального оборудования</t>
  </si>
  <si>
    <t>Экспресс почта қызметтері</t>
  </si>
  <si>
    <t>Бірыңғай кадрлік резервті дамыту</t>
  </si>
  <si>
    <t xml:space="preserve">Балалалар үшін жаңа жылдық сыйлықтар және мерекелік іс-шараларды ұйымдастыру </t>
  </si>
  <si>
    <t>Администрирование сайта Холдинга</t>
  </si>
  <si>
    <t>Холдингтің сайтын әкімшілеу</t>
  </si>
  <si>
    <t xml:space="preserve"> SMM сопровождение</t>
  </si>
  <si>
    <t>Контакт орталығы</t>
  </si>
  <si>
    <t>73.11.11.15.00.00.00</t>
  </si>
  <si>
    <t xml:space="preserve">Стендтер мен басқа да көрмелік құрылымдарды және сайттарды құру бойынша қызметтер </t>
  </si>
  <si>
    <t>Услуги по созданию стендов и других выставочных структур и сайтов</t>
  </si>
  <si>
    <t xml:space="preserve">Стендтер құру бойынша қызметтер </t>
  </si>
  <si>
    <t>Услуги по изготовлению выставочных стендов</t>
  </si>
  <si>
    <t xml:space="preserve">Услуги по изготовлению имиджевого баннера </t>
  </si>
  <si>
    <t>82.99.19.12.00.00.00</t>
  </si>
  <si>
    <t>Услуги по участию в мероприятиях</t>
  </si>
  <si>
    <t>Оплата взноса за участие в мероприятиях (выставки, конференции, программы, форумы, симпозиумы и др.) и оплата других расходов, связанных с такими мероприятиями</t>
  </si>
  <si>
    <t>Конференциялар мен көрмелерге қатысу</t>
  </si>
  <si>
    <t>Участие в конференциях и выставках</t>
  </si>
  <si>
    <t>96.09.19.90.10.00.00</t>
  </si>
  <si>
    <t>Өкілдік қызметтер</t>
  </si>
  <si>
    <t>Услуги представительские</t>
  </si>
  <si>
    <t>Өкілдік шығыстармен байланысты қызмет</t>
  </si>
  <si>
    <t>Услуги, связанные с представительскими расходами</t>
  </si>
  <si>
    <t>Затраты на проведение официальных обедов, ужинов производятся для делегаций из расчета на одного человека в день</t>
  </si>
  <si>
    <t>Затраты на проведение официальных обедов, ужинов с участием Президента Республики Казахстан, Премьер-Министра Республики Казахстан, председателей палат Парламент Республики Казахстан, Государственного секретаря Республики Казахстан, Заместителя Премьер-Министра Республики Казахстан и Министра иностранных дел Республики Казахстан из расчета на одного человека в день</t>
  </si>
  <si>
    <t>Буфетное обслуживание во время переговоров, мероприятий культурной программы на одного человека в день</t>
  </si>
  <si>
    <t>Оплата труда переводчика (кроме синхронного перевода), не состоящего в штате государственного органа, принимающего делегацию, из расчета почасовой оплаты</t>
  </si>
  <si>
    <t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</t>
  </si>
  <si>
    <t>в течение 1 месяца с даты заключения Договора</t>
  </si>
  <si>
    <t>по заявке с даты заключения договора по 31 декабря 2019 года</t>
  </si>
  <si>
    <t>70.22.11.16.10.00.00</t>
  </si>
  <si>
    <t>Услуги консультационные по оценке деятельности</t>
  </si>
  <si>
    <t>Комплекс консультационных услуг по оценке деятельности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</si>
  <si>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</si>
  <si>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</si>
  <si>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</si>
  <si>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Ресми түскі ас, кешкі асты өткізу шығындары күніне бір адамға арналған делегация үшін жүргізіледі</t>
  </si>
  <si>
    <t>Қазақстан Республикасы Президентінің, Қазақстан Республикасы Премьер-Министрінің, Қазақстан Республикасы Парламенті Палаталары төрағаларының, Қазақстан Республикасының Мемлекеттік хатшысының, Қазақстан Республикасы Премьер-Министрінің Орынбасары мен Қазақстан Республикасы Сыртқы істер Министрінің күніне бір адамға ресми түскі астар, кешкі астар өткізудің шығындары</t>
  </si>
  <si>
    <t xml:space="preserve">Келіссөздер, мәдени іс-шаралар өткізу кезінде бір адамға арналған буфеттік қызмет көрсету </t>
  </si>
  <si>
    <t>Сағаттық төлем есебінен делегацияны қабылдаушы мемлекеттік орган штатында тұрмаған адармашыға (синхронды аудармадан басқа) еңбек ақы төлеу</t>
  </si>
  <si>
    <t>Шетелдік делегацияларға автокөлікпен қызмет көрсетуге арналған көлік шығындарын сағаттық төлем есебімен төлеу</t>
  </si>
  <si>
    <t>Шетелдік делегацияларға автокөлікпен қызмет көрсетуге арналған көлік шығындарын сағаттық төлем есебімен төлеу қаржыландыру жоспарында көзделеді</t>
  </si>
  <si>
    <t>А4, 80 мм пластмассадан жасалған регистратор папка</t>
  </si>
  <si>
    <t>А4, 50 мм пластмассадан жасалған регистратор папка</t>
  </si>
  <si>
    <t xml:space="preserve">  тор көзді  есепке алу кітапшасы А4, 70 парақ, </t>
  </si>
  <si>
    <t>22.29.25.00.00.00.13.34.1</t>
  </si>
  <si>
    <t xml:space="preserve">    үстел үстіне арналған пластикалық 10-15 заттық органайзер</t>
  </si>
  <si>
    <t xml:space="preserve">Органайзер пластиковый настольный  10-15 предметов </t>
  </si>
  <si>
    <t>25.99.23.00.00.11.11.10.1</t>
  </si>
  <si>
    <t>көлемі 22 мм қағазға арналған скрепкалар</t>
  </si>
  <si>
    <t>Скрепки для бумаг. Размер 22 мм</t>
  </si>
  <si>
    <t>22 мм қағазға арналған сркепкалар</t>
  </si>
  <si>
    <t xml:space="preserve">Скрепки для бумаг 22 мм </t>
  </si>
  <si>
    <t>22.29.25.00.00.00.16.41.1</t>
  </si>
  <si>
    <t>Пластикалық  А4 цифрлық бөлгіш</t>
  </si>
  <si>
    <t>Разделитель цифровой А4  пластиковый</t>
  </si>
  <si>
    <t>22.29.25.00.00.00.27.10.1</t>
  </si>
  <si>
    <t>235*305 мм көлемі, тесіктері бар құжаттарға арналған</t>
  </si>
  <si>
    <t>с перфорацией для документов, размер 235*305мм</t>
  </si>
  <si>
    <t>22.29.25.00.00.00.20.17.1</t>
  </si>
  <si>
    <t>22.29.25.00.00.00.11.36.1</t>
  </si>
  <si>
    <t xml:space="preserve">Тескіш </t>
  </si>
  <si>
    <t>Тескіш</t>
  </si>
  <si>
    <t>Қайшы</t>
  </si>
  <si>
    <t>басқа топтарға қосылмайтын, басқа да</t>
  </si>
  <si>
    <t>18.12.19.32.00.00.00</t>
  </si>
  <si>
    <t xml:space="preserve">Услуги полиграфические </t>
  </si>
  <si>
    <t>Әр түрлі бланктарды басып шығару бойынша полиграфиялық қызыметтер</t>
  </si>
  <si>
    <t>Услуги полиграфические по печатанию различных бланков</t>
  </si>
  <si>
    <t>олиграфиялық қызметтер</t>
  </si>
  <si>
    <t>Полиграфиялық өнімді басып шығару және полиграфиялық қызыметтерді дайындау</t>
  </si>
  <si>
    <t>Полиграфиялық өнімді басып шығару және басып шығару бойынша қызыметтер</t>
  </si>
  <si>
    <t>18.12.16.15.00.00.00</t>
  </si>
  <si>
    <t>Услуги по печатанию непосредственно на прочих материалах, не являющихся бумагой</t>
  </si>
  <si>
    <t>Изготовление табличек 20*30 (кол-во 40 шт.)</t>
  </si>
  <si>
    <t>82.92.10.16.00.00.00</t>
  </si>
  <si>
    <t>Упаковывание продукции с использованием картонной упаковки и тары</t>
  </si>
  <si>
    <t>18.12.14.11.00.00.00</t>
  </si>
  <si>
    <t>Услуги по печатанию брошюр, журналов документации и аналогичной продукции</t>
  </si>
  <si>
    <t>32.91.11.00.00.00.17.10.1</t>
  </si>
  <si>
    <t>Металл ысқыш</t>
  </si>
  <si>
    <t>Губка металлическая</t>
  </si>
  <si>
    <t>ыдыс-аяқты, асхана жабдықтарын жууға және әртүрлі ластаушы заттарды инеликальді беттерден тазартуға арналған</t>
  </si>
  <si>
    <t>для мытья посуды, кухонного оборудования и удаления различных загрязнений с неделикатных поверхностей</t>
  </si>
  <si>
    <t>Щеткалар</t>
  </si>
  <si>
    <t>Щетки</t>
  </si>
  <si>
    <t>13.92.29.00.00.00.20.10.1</t>
  </si>
  <si>
    <t>Ыдыс жуу арналған шүберек</t>
  </si>
  <si>
    <t>Тряпка для мытья посуды</t>
  </si>
  <si>
    <t>Ыдыс жууға арналған маталы шүберек</t>
  </si>
  <si>
    <t>Тряпки тканые для мытья посуды</t>
  </si>
  <si>
    <t>Ас бөлме орамалы</t>
  </si>
  <si>
    <t>Кухонные полотенцы</t>
  </si>
  <si>
    <t>32.91.11.00.00.00.17.20.1</t>
  </si>
  <si>
    <t>Ысқыш</t>
  </si>
  <si>
    <t>Губка</t>
  </si>
  <si>
    <t xml:space="preserve">ыдыстарды, асханалық жабдықтарды жуу және нәзік беттерден (хромдалған, никель, тефлон, акрил беттер) түрлі ластаушы заттарды жою үшін 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</si>
  <si>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</si>
  <si>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Ысқыштар</t>
  </si>
  <si>
    <t>Губки</t>
  </si>
  <si>
    <t>31.09.12.00.00.01.01.20.1</t>
  </si>
  <si>
    <t xml:space="preserve">комплект диванов из кожи </t>
  </si>
  <si>
    <t>31.01.12.00.00.02.01.90.1</t>
  </si>
  <si>
    <t>угловой, из МДФ и ЛДСП</t>
  </si>
  <si>
    <t>31.01.12.00.00.02.01.70.1</t>
  </si>
  <si>
    <t>приставной из МДФ и ЛДСП</t>
  </si>
  <si>
    <t>31.01.12.00.00.03.05.20.1</t>
  </si>
  <si>
    <t>приставная, из ЛДСП</t>
  </si>
  <si>
    <t>31.01.12.00.00.03.04.39.1</t>
  </si>
  <si>
    <t>тумба</t>
  </si>
  <si>
    <t>Тумба мобильная с выдвижными ящиками, из ЛДСП и ДСП</t>
  </si>
  <si>
    <t>31.01.12.00.00.00.04.01.1</t>
  </si>
  <si>
    <t>Стол журнальный. ДСП.</t>
  </si>
  <si>
    <t>31.00.13.00.00.01.02.07.1</t>
  </si>
  <si>
    <t>Кресло кожаное с металлическими ножками</t>
  </si>
  <si>
    <t>31.01.12.00.00.02.06.01.1</t>
  </si>
  <si>
    <t xml:space="preserve">стол для конференц зала </t>
  </si>
  <si>
    <t>31.00.13.00.00.01.08.01.1</t>
  </si>
  <si>
    <t>Офисное кресло сотрудника, пластик, обивка тканевая, снабжено поворотно подъемным механизмом. Подлокотники пластиковые.</t>
  </si>
  <si>
    <t>Құжаттарға арналған тумба</t>
  </si>
  <si>
    <t>27.51.24.00.01.02.02.10.1</t>
  </si>
  <si>
    <t xml:space="preserve">Гейзерная (кипящая вода поднимается через специальную трубку, выливается на молотый кофе и вновь оказывается в нижнем отсеке). </t>
  </si>
  <si>
    <t>28.99.11.00.00.00.06.01.1</t>
  </si>
  <si>
    <t>Машины проволокошвейные для скрепления брошюр и книжных блоков</t>
  </si>
  <si>
    <t xml:space="preserve">в течение 15 календарных дней с даты заключения договора </t>
  </si>
  <si>
    <t>по заявке Заказчика с даты заключения договора по 31 декабря 2019 года</t>
  </si>
  <si>
    <t>с даты заключения договора в течение 60 календарных дней</t>
  </si>
  <si>
    <t>с даты заключения договора в течение 20 календарных дней</t>
  </si>
  <si>
    <t xml:space="preserve">Имидждік бейнероликтер жасау </t>
  </si>
  <si>
    <t>Қызметтік автокөліктерге көліктік қызымет көрсету (Өкілдік класты автомобиль)</t>
  </si>
  <si>
    <t>Қызметтік автокөліктерге көліктік қызымет көрсету (Микроавтобус  (Кезекші))</t>
  </si>
  <si>
    <t>Қызметтік автокөліктерге көліктік қызымет көрсету (Жеңіл автомобиль (Кезекші))</t>
  </si>
  <si>
    <t xml:space="preserve">640*960 20 парақтардағы флипчарттарға арналған блок қағаздары </t>
  </si>
  <si>
    <t>15 гр. қарындаш желімі</t>
  </si>
  <si>
    <t>35 гр. Қарындаш желімі</t>
  </si>
  <si>
    <t>28 мм қағазға арналған скрепкалар</t>
  </si>
  <si>
    <t>Автоматикалық қарындаш</t>
  </si>
  <si>
    <t xml:space="preserve">Қызметкерлер үшін А5 күнделіктері (Холдингтің логотипімен  күнделіктерді әзірлеу саны - 120 дана) </t>
  </si>
  <si>
    <t>Қызметкерге арналған кресло</t>
  </si>
  <si>
    <t xml:space="preserve">Имидждік баннер әзірлеу </t>
  </si>
  <si>
    <t>Қазақстандық құжаттарды айырбастау орталығына қызмет көрсету бойынша қызметтер (2 пакет)</t>
  </si>
  <si>
    <t>«Бірыңғай әкімшілік дерекқор» қызметін ұсыну бойынша қызметтер</t>
  </si>
  <si>
    <r>
      <t>Набор для маркерной доски</t>
    </r>
    <r>
      <rPr>
        <b/>
        <sz val="12"/>
        <color indexed="8"/>
        <rFont val="Times New Roman"/>
        <family val="1"/>
      </rPr>
      <t xml:space="preserve"> </t>
    </r>
  </si>
  <si>
    <r>
      <t xml:space="preserve">Ресми түскі ас, кешкі асты өткізу шығындары күніне бір адамға арналған делегация үшін жүргізіледі </t>
    </r>
    <r>
      <rPr>
        <b/>
        <sz val="10"/>
        <rFont val="Times New Roman"/>
        <family val="1"/>
      </rPr>
      <t>(жоғарғы деңгей)</t>
    </r>
  </si>
  <si>
    <r>
      <t xml:space="preserve">Затраты на проведение официальных обедов, ужинов производятся для делегаций из расчета на одного человека в день </t>
    </r>
    <r>
      <rPr>
        <b/>
        <sz val="10"/>
        <rFont val="Times New Roman"/>
        <family val="1"/>
      </rPr>
      <t>(высокий уровень)</t>
    </r>
  </si>
  <si>
    <r>
      <t xml:space="preserve">Келіссөздер, мәдени іс-шаралар өткізу кезінде бір адамға арналған буфеттік қызмет көрсету  </t>
    </r>
    <r>
      <rPr>
        <b/>
        <sz val="10"/>
        <rFont val="Times New Roman"/>
        <family val="1"/>
      </rPr>
      <t>(жоғары деңгей)</t>
    </r>
  </si>
  <si>
    <r>
      <t xml:space="preserve">Буфетное обслуживание во время переговоров, мероприятий культурной программы на одного человека в день </t>
    </r>
    <r>
      <rPr>
        <b/>
        <sz val="10"/>
        <rFont val="Times New Roman"/>
        <family val="1"/>
      </rPr>
      <t>(высокий уровень)</t>
    </r>
  </si>
  <si>
    <r>
      <t>Сағаттық төлем есебінен делегацияны қабылдаушы мемлекеттік орган штатында тұрмаған адармашыға (синхронды аудармадан басқа) еңбек ақы төлеу</t>
    </r>
    <r>
      <rPr>
        <b/>
        <sz val="10"/>
        <rFont val="Times New Roman"/>
        <family val="1"/>
      </rPr>
      <t xml:space="preserve"> (жоғарғы деңгей)</t>
    </r>
  </si>
  <si>
    <r>
      <t>Оплата труда переводчика (кроме синхронного перевода), не состоящего в штате государственного органа, принимающего делегацию, из расчета почасовой оплаты</t>
    </r>
    <r>
      <rPr>
        <b/>
        <sz val="10"/>
        <rFont val="Times New Roman"/>
        <family val="1"/>
      </rPr>
      <t xml:space="preserve"> (высокий уровень)</t>
    </r>
  </si>
  <si>
    <r>
      <t xml:space="preserve">Шетелдік делегацияларға автокөлікпен қызмет көрсетуге арналған көлік шығындарын сағаттық төлем есебімен төлеу </t>
    </r>
    <r>
      <rPr>
        <b/>
        <sz val="10"/>
        <rFont val="Times New Roman"/>
        <family val="1"/>
      </rPr>
      <t>(жоғарғы деңгей, жеңіл)</t>
    </r>
  </si>
  <si>
    <r>
      <t xml:space="preserve"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</t>
    </r>
    <r>
      <rPr>
        <b/>
        <sz val="10"/>
        <rFont val="Times New Roman"/>
        <family val="1"/>
      </rPr>
      <t>(высокий уровень, легковой)</t>
    </r>
  </si>
  <si>
    <r>
      <t xml:space="preserve"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</t>
    </r>
    <r>
      <rPr>
        <b/>
        <sz val="10"/>
        <rFont val="Times New Roman"/>
        <family val="1"/>
      </rPr>
      <t>(высокий уровень, микроавтобус)</t>
    </r>
  </si>
  <si>
    <r>
      <t xml:space="preserve">Шетелдік делегацияларға автокөлікпен қызмет көрсетуге арналған көлік шығындарын сағаттық төлем есебімен төлеу қаржыландыру жоспарында көзделеді </t>
    </r>
    <r>
      <rPr>
        <b/>
        <sz val="10"/>
        <rFont val="Times New Roman"/>
        <family val="1"/>
      </rPr>
      <t>(жоғарғы деңгей, автобус)</t>
    </r>
  </si>
  <si>
    <r>
      <t xml:space="preserve">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</t>
    </r>
    <r>
      <rPr>
        <b/>
        <sz val="10"/>
        <rFont val="Times New Roman"/>
        <family val="1"/>
      </rPr>
      <t>(высокий уровень, автобус)</t>
    </r>
  </si>
  <si>
    <t xml:space="preserve">Кол-во, 
объём </t>
  </si>
  <si>
    <t>32.99.82.00.00.10.10.12.1</t>
  </si>
  <si>
    <t>количество входных разъемов от 3-х до 5-ти, длина шнура от 2 до 5 м</t>
  </si>
  <si>
    <t>одна пачка</t>
  </si>
  <si>
    <t>13.96.16.90.00.00.20</t>
  </si>
  <si>
    <t>калькулятор настольный плоский</t>
  </si>
  <si>
    <t>настольный (с прямым корпусом) с функциями расчёта налогов, валют, арифметическое и финансовое округление</t>
  </si>
  <si>
    <t xml:space="preserve">Рамка для дипломов и почетных грамот </t>
  </si>
  <si>
    <t>Ручки с логотипом Холдинга</t>
  </si>
  <si>
    <t>Магистерские программы и MBA</t>
  </si>
  <si>
    <t xml:space="preserve">Магистрлік бағдарламалар және MBA </t>
  </si>
  <si>
    <t>69.20.10.10.00.00.00</t>
  </si>
  <si>
    <t>Қаржылық тексеріс өткізу қызметі</t>
  </si>
  <si>
    <t>Услуги по проведению ревизий финансовых</t>
  </si>
  <si>
    <t>Қаржылық тексеріс (аудит) өткізу қызметі</t>
  </si>
  <si>
    <t>Услуги по проведению ревизий финансовых (аудита)</t>
  </si>
  <si>
    <t>Оказание аудиторских услуг для аудита финансовой отчетности</t>
  </si>
  <si>
    <t xml:space="preserve">с даты заключения договора до 20 апреля 2020 г.  </t>
  </si>
  <si>
    <t>Қаржылық есептілігінің аудиті үшін аудиторлық қызметтер көрсету</t>
  </si>
  <si>
    <t>59.11.11.20.15.00.00</t>
  </si>
  <si>
    <t>53.10.19.10.17.00.00</t>
  </si>
  <si>
    <t>73.11.11.16.00.00.00</t>
  </si>
  <si>
    <t>Холдингтің логотипімен қаламдар</t>
  </si>
  <si>
    <t>Кәсіби жазбаша аударма, сондай-ақ келісімдердің, буклеттердің, сөз сөйлеу тезистерін, таныстырылымдарды орыс тілінен шет ел тіліне және шет ел тілінен орыс тіліне</t>
  </si>
  <si>
    <t>Холдингтің сайтын техникалық қолдау</t>
  </si>
  <si>
    <t>Техническая поддержка сайта Холдинга</t>
  </si>
  <si>
    <t>Протокол КПОД от 29.11.18 от №27/18</t>
  </si>
  <si>
    <t>17
СЗ ДСКР и Протокол КПОД от 29.11.18 от №27/18</t>
  </si>
  <si>
    <t>11
СЗ СДО</t>
  </si>
  <si>
    <t>11,14,15,16
СЗ PR и Протокол КПОД от 29.11.18 от №27/18</t>
  </si>
  <si>
    <t>Ауызша аударма (ілеспе аударма) орыс тілінен шет ел тіліне және шет ел тілінен орыс тіліне</t>
  </si>
  <si>
    <t>Устный (синхронный) перевод с русского языка на иностранные языки и с иностранных языков на русский язык</t>
  </si>
  <si>
    <t>11,14,15,16,17
СЗ ДРИ и Протокол КПОД от 29.11.18 от №27/18</t>
  </si>
  <si>
    <t>Профессиональный письменный перевод, а также проверка носителем языка письменных переводов соглашений, буклетов, тезисов выступлений, презентаций с русского языка на иностранные языки и с иностранных языков на русский язык</t>
  </si>
  <si>
    <t>74.30.11.20.16.00.00</t>
  </si>
  <si>
    <t>Услуги по письменному переводу с русского языка на другие языки</t>
  </si>
  <si>
    <t>Письменный перевод с русского языка на другие языки</t>
  </si>
  <si>
    <t>74.30.12.20.16.00.00</t>
  </si>
  <si>
    <t>Услуги по устному переводу с русского языка на другие языки</t>
  </si>
  <si>
    <t>Устный перевод с русского языка на другие языки, включая последовательный и синхронный перевод с применением специального оборудования</t>
  </si>
  <si>
    <t>Изменение 1 от 14.12.2018 №91-Б</t>
  </si>
  <si>
    <t>11
СЗ СКС</t>
  </si>
  <si>
    <t>Пайдаланушы әрекеттерін бақылауға арналған бағдарламалық-аппараттық жүйе</t>
  </si>
  <si>
    <t>Программно-аппаратная система контроля действий пользователя</t>
  </si>
  <si>
    <t>20 рабочих дней с даты подписания договора</t>
  </si>
  <si>
    <t>9,10,17,18
СЗ КС и Протокол КПОД от 11.12.2018 №28/18</t>
  </si>
  <si>
    <t>Мобильді құрылғыларды басқаруға арналған бағдарламалық-аппараттық жүйе</t>
  </si>
  <si>
    <t>Программно-аппаратная система управления мобильными устройствами</t>
  </si>
  <si>
    <t>9,10,11,17,18
СЗ КС и Протокол КПОД от 11.12.2018 №28/18</t>
  </si>
  <si>
    <t>Запрос ценовых предложений</t>
  </si>
  <si>
    <t>11
СЗ ДИТ</t>
  </si>
  <si>
    <t>с 1 марта 2019 года по 31 декабря 2019 года</t>
  </si>
  <si>
    <t>с 1 января 2019 года по 28 февраля 2019 года</t>
  </si>
  <si>
    <t>СЗ ДОД</t>
  </si>
  <si>
    <t>14,15,16,17,18
СЗ ДОД</t>
  </si>
  <si>
    <t>Изменение 2 от 29.12.2018 №96-Б</t>
  </si>
  <si>
    <t>№ п/п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</si>
  <si>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</si>
  <si>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</si>
  <si>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</si>
  <si>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(в соответствии с КТРУ) 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</si>
  <si>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</si>
  <si>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</si>
  <si>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</si>
  <si>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</si>
  <si>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</si>
  <si>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</si>
  <si>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КТРУ)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</si>
  <si>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</si>
  <si>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</si>
  <si>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</si>
  <si>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</si>
  <si>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Примечание</t>
  </si>
  <si>
    <t>Планируемая сумма закупа, тенге, с НДС</t>
  </si>
  <si>
    <t>Цена за единицу, тенге, без НДС</t>
  </si>
  <si>
    <t>Планируемая сумма закупа, тенге, без НДС</t>
  </si>
  <si>
    <t>Администратор закупок</t>
  </si>
  <si>
    <t>Общие сведения</t>
  </si>
  <si>
    <t>БИН заказчика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</si>
  <si>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</si>
  <si>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</si>
  <si>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</si>
  <si>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</si>
  <si>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"Бәйтерек" ҰБХ " АҚ</t>
  </si>
  <si>
    <t>АО "НУХ "Байтерек"</t>
  </si>
  <si>
    <t>Приложение к приказу Руководителя аппарата от "__"_____201__ года № ____</t>
  </si>
  <si>
    <t>17</t>
  </si>
  <si>
    <t>19</t>
  </si>
  <si>
    <t>ДОД</t>
  </si>
  <si>
    <t>ДИТ</t>
  </si>
  <si>
    <t>ДРИ</t>
  </si>
  <si>
    <t>ДБУО</t>
  </si>
  <si>
    <t>ДАИ</t>
  </si>
  <si>
    <t>ДСКР</t>
  </si>
  <si>
    <t>ДКФ</t>
  </si>
  <si>
    <t>ДУЧР</t>
  </si>
  <si>
    <t>ДК</t>
  </si>
  <si>
    <t>СКС</t>
  </si>
  <si>
    <t>СДО</t>
  </si>
  <si>
    <t>СЗГС</t>
  </si>
  <si>
    <t>КС</t>
  </si>
  <si>
    <t>ДПФиГЧП</t>
  </si>
  <si>
    <t>Услуга</t>
  </si>
  <si>
    <t>Пошта қызметтері: арнайы байланыс арқылы пакеттерді алу/жеткізу
(Мемлекеттік құпияларды құрайтын құжаттарды алу және жеткізу)</t>
  </si>
  <si>
    <t>Почтовые услуги: доставка/получение пакетов через спец.связь
(Доставка/получение  документов, составляющих государственные секреты)</t>
  </si>
  <si>
    <t xml:space="preserve"> Один источник</t>
  </si>
  <si>
    <t>с 01.01.2019 - 31.12.2019</t>
  </si>
  <si>
    <t>02 Закупки, превышающие финансовый год</t>
  </si>
  <si>
    <t>69.20.31.10.20.00.00</t>
  </si>
  <si>
    <t>Аудит в сфере налогообложения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</si>
  <si>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</si>
  <si>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Салықтық шолу және салықтық консультация</t>
  </si>
  <si>
    <t>Налоговый обзор и налоговое консультирование</t>
  </si>
  <si>
    <t>тендер</t>
  </si>
  <si>
    <t>Одна услуга</t>
  </si>
  <si>
    <t>декабрь</t>
  </si>
  <si>
    <t>по 1 апреля 2020 года</t>
  </si>
  <si>
    <t>710000000</t>
  </si>
  <si>
    <t>01 Закупки, не превышающие финансовый год</t>
  </si>
  <si>
    <t>70.22.12.30.01.01.01</t>
  </si>
  <si>
    <t>Услуги консультационные по вопросам рейтинга</t>
  </si>
  <si>
    <t>Консультационные услуги по присвоению рейтинга в области устойчивого развития (ESG рейтинга)</t>
  </si>
  <si>
    <t>Тендер</t>
  </si>
  <si>
    <t>в течение 3 (трех) месяцев с даты заключения договора</t>
  </si>
  <si>
    <t>82.30.11.10.00.00.00</t>
  </si>
  <si>
    <t>Услуги по организации конференций</t>
  </si>
  <si>
    <t>Услуги по организации бизнес-показов, собраний, конференций и встреч, с организацией  и предоставлением персонала для работы в местах проведения подобных событий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</si>
  <si>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</si>
  <si>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</si>
  <si>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>один источник</t>
  </si>
  <si>
    <t>март</t>
  </si>
  <si>
    <t>Решение Совета директоров от 20.09.2018г. (Протокол №08/18)</t>
  </si>
  <si>
    <t>услуга</t>
  </si>
  <si>
    <t>74.90.21.80.00.00.00</t>
  </si>
  <si>
    <t>Услуги по разработке системы бюджетирования/планирования</t>
  </si>
  <si>
    <t>Ақпараттық-талдамалық жүйесін құру</t>
  </si>
  <si>
    <t>Создание информационно-аналитической системы</t>
  </si>
  <si>
    <t>с даты заключения договора по 31 декабря 2019 года</t>
  </si>
  <si>
    <t>73.20.13.10.00.00.00</t>
  </si>
  <si>
    <t>Услуги по изучению рынка: обзоры количественные постоянные и регулярные</t>
  </si>
  <si>
    <t>70.22.11.18.00.00.00</t>
  </si>
  <si>
    <t>Компания қызметіне талдау жүргізу жөніндегі консультациялық қызметтер</t>
  </si>
  <si>
    <t>Услуги консультационные по проведению анализа деятельности компании</t>
  </si>
  <si>
    <t>Компания қызметінің кешенді талдауына арналған консалтингтік қызметтер кешені</t>
  </si>
  <si>
    <t>Комплекс консультационных услуг по проведению комплексного анализа деятельности компании</t>
  </si>
  <si>
    <t>Холдингтің Қазақстан экономикасына салған үлесін бағалау бойынша қазметтер</t>
  </si>
  <si>
    <t>Услуги по проведению исследований по оценке вклада Холдинга в экономику Казахстана</t>
  </si>
  <si>
    <t>69.10.19.11.00.00.00</t>
  </si>
  <si>
    <t>Құқықтық кеңес беру қызметтері</t>
  </si>
  <si>
    <t>Услуги юридические консультационные</t>
  </si>
  <si>
    <t>Бағалы қағаздар нарығы саласындағы заңгерлік кеңес беру қызметтері</t>
  </si>
  <si>
    <t>Услуги юридические консультационные в сфере рынка ценных бумаг</t>
  </si>
  <si>
    <t>Консультациялық/заңгерлік қызметтер, оның ішінде роуд шоуға шығындар, несиелік келісімдерге талдау, кепілдік туралы келісім</t>
  </si>
  <si>
    <t>Консультационные /юридические услуги, в т.ч. расходы на роуд шоу, анализ кредитных соглашений, соглашений о гарантиях</t>
  </si>
  <si>
    <t>июль</t>
  </si>
  <si>
    <t xml:space="preserve"> с даты заключения договора по 31 декабря 2019 года</t>
  </si>
  <si>
    <t>66.19.91.00.00.00.01</t>
  </si>
  <si>
    <t>Қаржылық консультациялық қызметтер</t>
  </si>
  <si>
    <t xml:space="preserve">Услуги по финансовым консультациям
</t>
  </si>
  <si>
    <t>Бағалы қағаздарға қызмет көрсету (Қаржылық консультант-2018г., биржаға орналастыру -2019 г.)</t>
  </si>
  <si>
    <t xml:space="preserve"> Обслуживание ценных бумаг (финансовый консультант -2018г., размещение на бирже- 2019г.)</t>
  </si>
  <si>
    <t>январь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</si>
  <si>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</si>
  <si>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</si>
  <si>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</si>
  <si>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Irbis Finance (KASE)</t>
  </si>
  <si>
    <t>декабрь 2018</t>
  </si>
  <si>
    <t>с 01 января по 31 декабря 2019 года</t>
  </si>
  <si>
    <t xml:space="preserve">  ҚБЕО қызметтеріне жазылу</t>
  </si>
  <si>
    <t>Подписка на услуги КЦМР</t>
  </si>
  <si>
    <t>74.90.12.19.14.00.00</t>
  </si>
  <si>
    <t>Услуги коммерческие брокерские на рынке ценных бумаг</t>
  </si>
  <si>
    <t>Посреднические коммерческие услуги на рынке ценных бумаг</t>
  </si>
  <si>
    <t>Брокердің қызметтері</t>
  </si>
  <si>
    <t>Услуги брокера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</si>
  <si>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</si>
  <si>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</si>
  <si>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Консультационные услуги по развитию и модернизации Системы управленческой отчетности АО "НУХ "Байтерек"</t>
  </si>
  <si>
    <t>с 01 марта по 31 декабря 2019 года</t>
  </si>
  <si>
    <t>74.30.11.20.11.00.00</t>
  </si>
  <si>
    <t xml:space="preserve">Орыс тілінен ағылшын тіліне жазбаша аудармалар бойынша қызметтер </t>
  </si>
  <si>
    <t>Услуги по письменному переводу с русского языка на английский язык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</si>
  <si>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</si>
  <si>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</si>
  <si>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65.12.50.20.00.00.01</t>
  </si>
  <si>
    <t>Услуги по страхованию ответственности должностных лиц</t>
  </si>
  <si>
    <t>Услуги по страхованию ответственности должностных лиц (страхование профессиональной ответственности)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</si>
  <si>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</si>
  <si>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</si>
  <si>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сентябрь</t>
  </si>
  <si>
    <t>с даты заключения договора по 01 октября 2020 года</t>
  </si>
  <si>
    <t>74.30.11.20.10.00.00</t>
  </si>
  <si>
    <t xml:space="preserve">Орыс тілінен қазақ тіліне жазбаша аудармалар бойынша қызметтер </t>
  </si>
  <si>
    <t>Услуги по письменному переводу с русского языка на казахский язык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</si>
  <si>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</si>
  <si>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</si>
  <si>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>74.30.12.20.11.00.00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</si>
  <si>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</si>
  <si>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</si>
  <si>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>Ауызша аударма (бірізді аударма) орыс тілінен ағылшын тіліне</t>
  </si>
  <si>
    <t>77.33.11.20.15.00.00</t>
  </si>
  <si>
    <t>Услуги по аренде прочей техники и оборудования офисного</t>
  </si>
  <si>
    <t>Краткосрочная, среднесрочная или долгосрочная аренда (прокат) прочей техники и оборудования офисного, не включенной в другие группировки</t>
  </si>
  <si>
    <t>Ілеспе аударма үшін арнайы жабдықты жалдау</t>
  </si>
  <si>
    <t>Аренда специального оборудования для синхронного перевода</t>
  </si>
  <si>
    <t>53.10.12.20.12.00.00</t>
  </si>
  <si>
    <t>Услуги экспресс почты</t>
  </si>
  <si>
    <t xml:space="preserve">Услуги экспресс почты </t>
  </si>
  <si>
    <t>Экспресс-почта қызметтері (есіктен есікке дейін)</t>
  </si>
  <si>
    <t>Услуги экспресс-почты (от двери до двери)</t>
  </si>
  <si>
    <t>82.99.19.21.11.00.00</t>
  </si>
  <si>
    <t>Услуги по научно-технической обработке документов</t>
  </si>
  <si>
    <t xml:space="preserve">Комплекс работ по приведению в порядок завершенных делопроизводством дел постоянного, временного сроков хранения и документов по личному составу.  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</si>
  <si>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</si>
  <si>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</si>
  <si>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>62.09.20.10.11.26.00</t>
  </si>
  <si>
    <t xml:space="preserve">Бағдарламалық жасақтаманы әкімшілеу және оған техникалық қызмет көрсету бойынша қызметтер </t>
  </si>
  <si>
    <t>Услуги по администрированию и техническому обслуживанию сервисного программного обеспечения</t>
  </si>
  <si>
    <t xml:space="preserve">Сервистік бағдарламалық жасақтаманы әкімшілеу және оған техникалық қызмет көрсету </t>
  </si>
  <si>
    <t>Администрирование и техническое обслуживание программного обеспечения сервисного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</si>
  <si>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</si>
  <si>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</si>
  <si>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>www.compra.kz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</si>
  <si>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</si>
  <si>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>Orbis лицензиялық өнімін қолдану құқығын сатып алу бойынша қызмет</t>
  </si>
  <si>
    <t>Приобретение права пользования лицензионным продуктом "ORBIS"</t>
  </si>
  <si>
    <t>Товар</t>
  </si>
  <si>
    <t>26.20.30.00.00.00.40.01.1</t>
  </si>
  <si>
    <t>Устройство контроля административного доступа</t>
  </si>
  <si>
    <t>программно-аппаратный комплекс для контроля и аудита удаленного административного доступа к серверам и сетевым устройствам</t>
  </si>
  <si>
    <t>штука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</si>
  <si>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</si>
  <si>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</si>
  <si>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</si>
  <si>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Жұмыс берушінің АҚЖ сақтандыру</t>
  </si>
  <si>
    <t>Страхование ГПО работодателя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</si>
  <si>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</si>
  <si>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</si>
  <si>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</si>
  <si>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Қызметкерлерді медициналық сақтандыру</t>
  </si>
  <si>
    <t>Медицинское страхование работников</t>
  </si>
  <si>
    <t xml:space="preserve">январь </t>
  </si>
  <si>
    <t>78.20.19.10.00.00.00</t>
  </si>
  <si>
    <t>Услуги агентств по временному трудоустройству по обеспечению персоналом прочим</t>
  </si>
  <si>
    <t>Обеспечение прочим персоналом, не включенным в другие группировки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</si>
  <si>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</si>
  <si>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</si>
  <si>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70.22.14.10.00.00.00</t>
  </si>
  <si>
    <t>Услуги консультационные по вопросам управления трудовыми ресурсами</t>
  </si>
  <si>
    <t>Услуги консультирования касательно разработки политики в отношении персонала, установление корпоративных правил, стратегия выплат компенсации и выхода персонала на пенсию</t>
  </si>
  <si>
    <t>Грейд жүйесінің аудиті</t>
  </si>
  <si>
    <t>Аудит структуры грейдов</t>
  </si>
  <si>
    <t xml:space="preserve">август </t>
  </si>
  <si>
    <t>Жалақы төлеу нарығына шолу</t>
  </si>
  <si>
    <t>Обзор рынка заработных плат</t>
  </si>
  <si>
    <t xml:space="preserve">сентябрь </t>
  </si>
  <si>
    <t>Холдинг қызметкерлерінің тартылу деңгейін бағалау</t>
  </si>
  <si>
    <t>Оценка уровня вовлеченности работников Холдинга</t>
  </si>
  <si>
    <t xml:space="preserve">октябрь </t>
  </si>
  <si>
    <t>Развитие Единого кадрового резерва</t>
  </si>
  <si>
    <t xml:space="preserve">март </t>
  </si>
  <si>
    <t>85.59.19.10.00.00.00</t>
  </si>
  <si>
    <t xml:space="preserve">Қызметкерлерді даярлау, қайта даярлау және олардың біліктілігін арттыру бойынша білім беру қызметтері 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</si>
  <si>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</si>
  <si>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</si>
  <si>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</si>
  <si>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</si>
  <si>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</si>
  <si>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</si>
  <si>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93.29.19.10.00.00.00</t>
  </si>
  <si>
    <t>Мерекелік іс-шараларды ұйымдастыру бойынша қызметтер</t>
  </si>
  <si>
    <t>Услуги по организации праздничных мероприятий</t>
  </si>
  <si>
    <t xml:space="preserve">Проведение праздничных мероприятий и новогодние подарки детям </t>
  </si>
  <si>
    <t>63.11.12.20.00.00.00</t>
  </si>
  <si>
    <t>Сайттарды  ақпараттық қолдау бойынша қызметтер</t>
  </si>
  <si>
    <t>Услуги по информационной поддержке сайтов</t>
  </si>
  <si>
    <t>Өзгерту, сайттың графикалық элеметтерін, мәтіндерін қосу бойынша қызметтер</t>
  </si>
  <si>
    <t>Услуги по изменению, добавлению текстов, графических элементов сайта.</t>
  </si>
  <si>
    <t>Пресс-служба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</si>
  <si>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</si>
  <si>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</si>
  <si>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>август</t>
  </si>
  <si>
    <t>74.90.21.15.10.00.00</t>
  </si>
  <si>
    <t xml:space="preserve">Бұқаралық ақпарат құралдарын мониторингілеу бойынша қызметтер </t>
  </si>
  <si>
    <t>Услуги по мониторингу средств массовой информации</t>
  </si>
  <si>
    <t xml:space="preserve">БАҚ-ты мониторингілеу бойынша қызметтер </t>
  </si>
  <si>
    <t>Услуги по мониторингу СМИ</t>
  </si>
  <si>
    <t>82.30.11.12.00.00.00</t>
  </si>
  <si>
    <t xml:space="preserve">Баспасөз конференцияларын ұйымдастыру бойынша қызметтер </t>
  </si>
  <si>
    <t>Услуги по организации пресс-конференции</t>
  </si>
  <si>
    <t>Баспасөз конференцияларын ұйымдастыру бойынша қызметтер кешені (шақыру билеттерін шығару және тарату, өткізу орнын жалдау, өткізу орнын безендіру, мерекелік кеш бағдарламасын ұйымдастыру, БАҚ-пен жұмыс жасау және т.б.)</t>
  </si>
  <si>
    <t>Комплекс услуг по организации пресс-конференций (производство и рассылка пригласительных билетов, аренда места проведения, оформление места проведения, организация программы праздничного вечера, работа со СМИ и др.)</t>
  </si>
  <si>
    <t>Бұқаралық ақпарат құралдарының бас редакторларымен және жетекші журналистерімен бейресми кездесулерді ұйымдастыру</t>
  </si>
  <si>
    <t>Организация неформальных встреч с главными редакторами и ведущими журналистами средств массовой информации</t>
  </si>
  <si>
    <t>апрель</t>
  </si>
  <si>
    <t>69.20.22.15.00.00.00</t>
  </si>
  <si>
    <t xml:space="preserve">Жылдық есепті әзірлеу бойынша қызметтер </t>
  </si>
  <si>
    <t>Услуги по подготовке годового отчета</t>
  </si>
  <si>
    <t xml:space="preserve">Услуги по подготовке годового отчета </t>
  </si>
  <si>
    <t xml:space="preserve">Холдингтің жылдық есебін әзірлеу </t>
  </si>
  <si>
    <t xml:space="preserve">Изготовление годового отчета Холдинга </t>
  </si>
  <si>
    <t>май</t>
  </si>
  <si>
    <t xml:space="preserve"> с даты заключения договора по 31 декабря 2019 года </t>
  </si>
  <si>
    <t>73.11.11.10.00.00.00</t>
  </si>
  <si>
    <t xml:space="preserve">Бұқаралық ақпарат құралдарына жарнамаларды әзірлеу және орналастыру бойынша қызметтер </t>
  </si>
  <si>
    <t>Услуги по созданию и размещению рекламы в средствах массовой информации</t>
  </si>
  <si>
    <t xml:space="preserve">Телевизиялық арнада телевизиялық сюжеттерді әзірлеу мен орналастыру </t>
  </si>
  <si>
    <t xml:space="preserve"> Подготовка и размещение телевизионных сюжетов на телеканале </t>
  </si>
  <si>
    <t xml:space="preserve">Орыс және қазақ тілдерде телевизиялық сюжеттерді әзірлеу мен орналастыру   </t>
  </si>
  <si>
    <t xml:space="preserve"> Подготовка и размещение телевизионных сюжетов на республиканском телеканале на русском и казахском языках</t>
  </si>
  <si>
    <t xml:space="preserve"> Ұлттық арнада телевизиялық сюжеттерді әзірлеу мен орналастыру</t>
  </si>
  <si>
    <t xml:space="preserve">Подготовка и размещение телевизионных сюжетов на национальном телеканале  </t>
  </si>
  <si>
    <t xml:space="preserve">Республикалық коммерциялық телевизиялық арнада орыс және қазақ тілдерде телевизиялық сюжеттерді әзірлеу мен орналастыру   </t>
  </si>
  <si>
    <t>Подготовка и размещение телевизионных сюжетов на республиканском коммерческом телевизионном канале на русском и казахском языке</t>
  </si>
  <si>
    <t xml:space="preserve">Республикалық телевизиялық арнада орыс және қазақ тілдерде телевизиялық сюжеттерді әзірлеу мен орналастыру   </t>
  </si>
  <si>
    <t>Подготовка и размещение телевизионных сюжетов на республиканском телевизионном канале на русском и казахском языках</t>
  </si>
  <si>
    <t xml:space="preserve">Республикалық баспа басылымында ақпараттық материалдарды әзірлеу мен орналастыру </t>
  </si>
  <si>
    <t xml:space="preserve">Подготовка и размещение информационных материалов в республиканском печатном издании </t>
  </si>
  <si>
    <t xml:space="preserve">Подготовка и размещение информационных материалов в республиканском печатном издании  </t>
  </si>
  <si>
    <t xml:space="preserve">Республикалық журналында ақпараттық материалдарды әзірлеу мен орналастыру </t>
  </si>
  <si>
    <t xml:space="preserve">Подготовка и размещение информационных материалов в республиканском журнале </t>
  </si>
  <si>
    <t>Подготовка и размещение информационных материалов в республиканском печатном издании</t>
  </si>
  <si>
    <t xml:space="preserve">Ақпараттық сайтта ақпараттық материалдарды әзірлеу мен орналастыру  </t>
  </si>
  <si>
    <t xml:space="preserve">Подготовка и размещение информационных материалов в информационном сайте  </t>
  </si>
  <si>
    <t xml:space="preserve">подготовка и размещение информационных материалов в информационном сайте  </t>
  </si>
  <si>
    <t xml:space="preserve">Подготовка и размещение информационных материалов в информационном сайте </t>
  </si>
  <si>
    <t xml:space="preserve"> Подготовка и размещение информационных материалов в информационном сайте  </t>
  </si>
  <si>
    <t>18.12.19.24.00.00.00</t>
  </si>
  <si>
    <t>Полиграфиялық қызметтер</t>
  </si>
  <si>
    <t>Услуги полиграфические</t>
  </si>
  <si>
    <t>Баспа өнімдерін әзірлеу және басып шығару үшін полиграфиялық қызметтер</t>
  </si>
  <si>
    <t>Услуги полиграфические по изготовлению и печатанию полиграфической продукции</t>
  </si>
  <si>
    <t>Полиграфия мен дизайн қызметтері</t>
  </si>
  <si>
    <t xml:space="preserve"> Услуги полиграфии и дизайна</t>
  </si>
  <si>
    <t xml:space="preserve">по заявке в течение 10 рабочих дней </t>
  </si>
  <si>
    <t>74.20.23.30.00.00.00</t>
  </si>
  <si>
    <t xml:space="preserve"> Фотосурет және бейне түсірілім қызметтері</t>
  </si>
  <si>
    <t>Услуги по фотографированию и видеосьемке</t>
  </si>
  <si>
    <t>Фотосурет және бейне түсірілім қызметтері</t>
  </si>
  <si>
    <t xml:space="preserve"> Холдингтің қызметін фото-бейнемен сүемелдеу</t>
  </si>
  <si>
    <t xml:space="preserve"> Фото, видео сопровождение деятельности Холдинга</t>
  </si>
  <si>
    <t xml:space="preserve">Клиенттерді тарту және ұстап қалу мақсатында маркетингтік кампанияларды және басқа да жарнамалық қызметтерді өткізу бойынша қызметтер </t>
  </si>
  <si>
    <t>Услуги по проведению маркетинговых компаний и других рекламных услуг с целью привлечения и удержания клиентов</t>
  </si>
  <si>
    <t xml:space="preserve"> SMM қолдау</t>
  </si>
  <si>
    <t>Кинофильмдерді, бейнефильмдерді, басқа топтарға кірмейтін және қосалқы фильмдерді өндіруге байланысты қызметтер</t>
  </si>
  <si>
    <t>Услуги, связанные с производством кинофильмов, видеофильмов и фильмов, вспомогательные прочие, не включенные в другие группировки</t>
  </si>
  <si>
    <t xml:space="preserve"> Услуги, связанные с производством кинофильмов, видеофильмов и фильмов, вспомогательные прочие, не включенные в другие группировки</t>
  </si>
  <si>
    <t>Изготовление имиджевых видеороликов</t>
  </si>
  <si>
    <t>61.90.10.10.00.00.00</t>
  </si>
  <si>
    <t>Телекоммуникациялық қызметі</t>
  </si>
  <si>
    <t>Услуги телекоммуникационные</t>
  </si>
  <si>
    <t xml:space="preserve">Бейнеконференц байланысы, Интернет желісіне, деректерді беру арналарына қолжетімділік, халықаралық және қалааралық байланыс пен SIP телефония қызметтерін көрсету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</si>
  <si>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</si>
  <si>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Байланыс қызметтері</t>
  </si>
  <si>
    <t>Услуги связи</t>
  </si>
  <si>
    <t>77.33.12.12.10.10.00</t>
  </si>
  <si>
    <t xml:space="preserve">Виртуалды бөлінген серверді жалға алу бойынша қызметтер </t>
  </si>
  <si>
    <t>Услуги по предоставлению в аренду виртуального выделенного сервера</t>
  </si>
  <si>
    <t>Параметрлерінің өзгерту мүмкіндігімен виртуалды бөлінген серверді жалға алу бойынша қыметтер</t>
  </si>
  <si>
    <t>Услуги по предоставлению в аренду виртуального выделенного сервера с возможностью мгновенного изменения его параметров</t>
  </si>
  <si>
    <t xml:space="preserve">Серверлік қуатты жалға алу </t>
  </si>
  <si>
    <t>Аренда серверных мощностей</t>
  </si>
  <si>
    <t>82.20.10.12.00.00.00</t>
  </si>
  <si>
    <t>Услуги телефонных справочных центров</t>
  </si>
  <si>
    <t>Услуги по обеспечения справочной информации по продукции, обслуживание просьб клиентов с целью оказания помощи или реагирования на жалобы потребителей</t>
  </si>
  <si>
    <t>Контакт центр</t>
  </si>
  <si>
    <t>Январь</t>
  </si>
  <si>
    <t xml:space="preserve"> «ПАРАГРАФ» ақпараттық жүйесін техникалық қолдауға және жаңартуға жазылу</t>
  </si>
  <si>
    <t>Подписка на техническую поддержку и обновление информационной системы «ПАРАГРАФ»</t>
  </si>
  <si>
    <t>61.90.10.09.00.00.00</t>
  </si>
  <si>
    <t>Бейнеконференцбайланыс өткізу үшін қызметтері</t>
  </si>
  <si>
    <t>Услуги по предоставлению видеоконференцсвязи</t>
  </si>
  <si>
    <t>Бейнеконференц-байланыс қызметтері</t>
  </si>
  <si>
    <t>Услуги видеоконференцсвязи</t>
  </si>
  <si>
    <t>62.02.30.10.10.00.00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</si>
  <si>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</si>
  <si>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</si>
  <si>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Бағдарламалық-техникалық құралдарына жүйелі-техникалық қызмет көрсету</t>
  </si>
  <si>
    <t>Системно-техническое обслуживание программно-технических средств Холдинга</t>
  </si>
  <si>
    <t>Сервистік бағдарламалық жасақтаманы әкімшілендіру және техникалық қызмет көрсету бойынша қызметтер</t>
  </si>
  <si>
    <t>Сервистік бағдарламалық жасақтаманы әкімшілендіру және техникалық қызмет көрсету</t>
  </si>
  <si>
    <t>Электрондық құжатайналымы жүйесін жалға алу қызметтері</t>
  </si>
  <si>
    <t>Услуги по аренде Системы электронного документооборота</t>
  </si>
  <si>
    <t>АҚ қорғаудың кешенді жүйесін техникалық қолдау (оның ішінде  лицензияларды қолдау)</t>
  </si>
  <si>
    <t>Техническая поддержка комплексной системы защиты ИБ (в том числе поддержка лицензий)</t>
  </si>
  <si>
    <t>Услуги по предоставлению сервиса Казахстанский центр обмена документами (2 пакета)</t>
  </si>
  <si>
    <t>61.90.10.01.00.00.00</t>
  </si>
  <si>
    <t xml:space="preserve">Домендік атауды ұсыну бойынша қызметтер </t>
  </si>
  <si>
    <t>Услуги по представлению доменного имени</t>
  </si>
  <si>
    <t xml:space="preserve">Домендік атауды ұсыну және оны пайдалануды ұзарту бойынша қызметтер 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</si>
  <si>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</si>
  <si>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</si>
  <si>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</si>
  <si>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Август</t>
  </si>
  <si>
    <t>В течении 30 календарных дней с даты заключения договора</t>
  </si>
  <si>
    <t>SSL сертификатын ұзарту</t>
  </si>
  <si>
    <t>Продление сертификата SSL</t>
  </si>
  <si>
    <t>В течении 10 календарных дней с даты заключения договора</t>
  </si>
  <si>
    <t>62.02.30.45.00.00.00</t>
  </si>
  <si>
    <t>Ақпараттық жүйенің сүйемелдеу және техникалық қолдау қызметтер</t>
  </si>
  <si>
    <t>Услуги по сопровождению и технической поддержке информационной системы</t>
  </si>
  <si>
    <t xml:space="preserve">"Холдинг пен ЕҰ үшін ұжымдық жұмыстар жүйесін" техникалық қолдау бойынша қызметтер </t>
  </si>
  <si>
    <t>Услуги по технической поддержке программного обеспечения "Система коллективной работы для Холдинга и его Дочерних организаций"</t>
  </si>
  <si>
    <t>IBM  техникалық қолдауды қоса алғанда басқару есептілігінің жүйесін сүйемелдеу</t>
  </si>
  <si>
    <t>Сопровождение Системы управленческой отчетности, включая техническую поддержку IBM</t>
  </si>
  <si>
    <t>Ақпараттық жүйені жалға алу</t>
  </si>
  <si>
    <t>Аренда информационной системы</t>
  </si>
  <si>
    <t>62.09.20.10.12.10.00</t>
  </si>
  <si>
    <t xml:space="preserve">Кеңселік бағдарламалық жасақтаманы орнату және күйге келтіру бойынша қызметтер көрсету </t>
  </si>
  <si>
    <t>Услуги по установке и настройке офисного программного обеспечения</t>
  </si>
  <si>
    <t>Құжаттың түрлі үлгілері: мәтіндер, электрондық кестелер, деректер базасы және басқарлармен жұмыс істеу үшін  бағдарламалық жасақтаманы орнату және күйге келтіру бойынша қызметтер көрсету</t>
  </si>
  <si>
    <t>Услуги по установке и настройке программного обеспечения для работы с различными типами документов: текстами, электронными таблицами, базами данных и др.</t>
  </si>
  <si>
    <t>1С сүйемелдеу</t>
  </si>
  <si>
    <t xml:space="preserve">Сопровождение 1С </t>
  </si>
  <si>
    <t>Қазынашылық операциялардың басқару жүйесінің сүйемелдеу</t>
  </si>
  <si>
    <t>Сопровождение системы управления казначейскими операциями</t>
  </si>
  <si>
    <t>Кәсіпкерлікті қолдаудың бірыңғай порталдың сүйемелдеу</t>
  </si>
  <si>
    <t>Сопровождение Единого портала поддержки предпринимательства</t>
  </si>
  <si>
    <t>Сервистік бағдарламалық жасақтаманы әкімшілендіру және техникалық қызмет көрсету  бойынша қызметтер</t>
  </si>
  <si>
    <t>Услуги по предоставлению сервиса "Единая административная база данных"</t>
  </si>
  <si>
    <t>Апрель</t>
  </si>
  <si>
    <t>е-Қабылдау бөлмесі</t>
  </si>
  <si>
    <t>е-Приемная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</si>
  <si>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</si>
  <si>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</si>
  <si>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</si>
  <si>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 xml:space="preserve">«Қазақстан үшін 8 жалақы және персоналды 
басқару» туралы дамыту қызметтері
</t>
  </si>
  <si>
    <t>Услуги по развитию "Зарплата и управление персоналом 8 для Казахстана"</t>
  </si>
  <si>
    <t>26.30.23.00.00.00.09.20.1</t>
  </si>
  <si>
    <t>Бейнеконференцбайланыс жүйесі</t>
  </si>
  <si>
    <t>Система видеоконференц-связи</t>
  </si>
  <si>
    <t>Бейнеконференц өткізу үшін</t>
  </si>
  <si>
    <t>Для проведения видеоконференций</t>
  </si>
  <si>
    <t>Бар конференцбайланыс жүйесінің толық жабдықтау</t>
  </si>
  <si>
    <t>Доукомплектование существующей системы конференцсвязи</t>
  </si>
  <si>
    <t>комплект</t>
  </si>
  <si>
    <t>В течение 60 календарных дней с даты заключения договора</t>
  </si>
  <si>
    <t>Сетевой фильтр</t>
  </si>
  <si>
    <t>Желілік сүзгісі ФСПТ (1 д.)</t>
  </si>
  <si>
    <t>Фильтр сетевой ФСПТ (1 шт.)</t>
  </si>
  <si>
    <t>Июнь</t>
  </si>
  <si>
    <t>26.20.21.01.14.13.11.13.1</t>
  </si>
  <si>
    <t xml:space="preserve">Қатты диск сыртқы </t>
  </si>
  <si>
    <t>Жесткий диск внешний</t>
  </si>
  <si>
    <t>Көлемі 3,5'', интерфейсі USB 2.0, сыйымдылығы - 4 Тб</t>
  </si>
  <si>
    <t>Размер 3,5'', интерфейс USB 2.0, емкость - 4 Тб</t>
  </si>
  <si>
    <t>Ауыспалы қатты диск, кемінде 4 ТБ</t>
  </si>
  <si>
    <t>Переносной жесткий диск не менее 4 ТБ</t>
  </si>
  <si>
    <t>Май</t>
  </si>
  <si>
    <t>26.20.21.01.20.00.00.01.1</t>
  </si>
  <si>
    <t>Сетевая, с использованием протокола iSCSI и технологии Fibre Channel</t>
  </si>
  <si>
    <t>Система хранения данных</t>
  </si>
  <si>
    <t>Деректерді сақтау үшін серверлік сөре</t>
  </si>
  <si>
    <t xml:space="preserve">Серверная полка для хранения данных </t>
  </si>
  <si>
    <t>Март</t>
  </si>
  <si>
    <t>В течении 45 календарных дней с даты заключения договора</t>
  </si>
  <si>
    <t>26.20.13.00.00.02.11.20.1</t>
  </si>
  <si>
    <t>Компьютер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</si>
  <si>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</si>
  <si>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Дербес компьютер</t>
  </si>
  <si>
    <t>Персональный компьютер</t>
  </si>
  <si>
    <t>В течение 45 календарных дней с даты заключения договора</t>
  </si>
  <si>
    <t>26.20.18.00.03.13.12.12.1</t>
  </si>
  <si>
    <t>Многофункциональное устройство</t>
  </si>
  <si>
    <t xml:space="preserve"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1200 dpi. </t>
  </si>
  <si>
    <t>Көп атқарымдық құрылығы</t>
  </si>
  <si>
    <t>Один источник</t>
  </si>
  <si>
    <t>Штука</t>
  </si>
  <si>
    <t>32.99.61.00.00.00.30.60.1</t>
  </si>
  <si>
    <t xml:space="preserve">Бағдарламалық жасақтама </t>
  </si>
  <si>
    <t>Программное обеспечение</t>
  </si>
  <si>
    <t xml:space="preserve">Бағдарламалық өнім - өзгесі </t>
  </si>
  <si>
    <t>Программный продукт - прочий</t>
  </si>
  <si>
    <t xml:space="preserve">НҚ серверлігі </t>
  </si>
  <si>
    <t>Серверная ОС</t>
  </si>
  <si>
    <t>В течение 70 календарных дней с даты заключения договора</t>
  </si>
  <si>
    <t xml:space="preserve">Бағдарламалық жасақтама - өзге </t>
  </si>
  <si>
    <t>SQL деректер базасна арналған лицензия</t>
  </si>
  <si>
    <t>Лицензии на базу данных SQL</t>
  </si>
  <si>
    <t>Басқару есептілік жүйесін дамыту</t>
  </si>
  <si>
    <t>Развитие системы управленческой отчетности</t>
  </si>
  <si>
    <t>Кәсіпкерлікті қолдаудың бірыңғай порталын дамыту</t>
  </si>
  <si>
    <t>Развитие Единый портал поддержки предпринимательства</t>
  </si>
  <si>
    <t>Қазынашылық операциялардың басқару жүйесін дамыту</t>
  </si>
  <si>
    <t>Развитие Системы управления казначейскими операциями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</si>
  <si>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</si>
  <si>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</si>
  <si>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"Бәйтерек" ҰБХ" АҚ талаптарымен сатып алу порталын техникалық қолдау және пысықтау бойынша қызметтер</t>
  </si>
  <si>
    <t>Услуги по технической поддержке и доработке портала закупок с требованиями АО "НУХ "Байтерек"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</si>
  <si>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</si>
  <si>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</si>
  <si>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77.11.10.13.00.00.00</t>
  </si>
  <si>
    <t>Қызыметтік автокөліктерге көліктік қызымет көрсету</t>
  </si>
  <si>
    <t>Услуги по транспортному обслуживанию служебным автотранспортом</t>
  </si>
  <si>
    <t xml:space="preserve">Услуги по транспортному обслуживанию служебным автотранспортом </t>
  </si>
  <si>
    <t>Услуги транспортного обслуживания (Автомобиль представительского класса)</t>
  </si>
  <si>
    <t>ноябрь 2018</t>
  </si>
  <si>
    <t>Услуги транспортного обслуживания (Микроавтобус  (Дежурный))</t>
  </si>
  <si>
    <t>Услуги транспортного обслуживания (Автомобиль легковой (Дежурный))</t>
  </si>
  <si>
    <t>80.10.12.12.10.00.00</t>
  </si>
  <si>
    <t>Мүлікті қорғау бойынша қызыметтер</t>
  </si>
  <si>
    <t>Услуги по охране имущества</t>
  </si>
  <si>
    <t>Кеңсені күзету 4 пост</t>
  </si>
  <si>
    <t>Услуги охраны офиса 4 поста</t>
  </si>
  <si>
    <t>17.12.13.40.10.00.00.10.1</t>
  </si>
  <si>
    <t>Қағаз</t>
  </si>
  <si>
    <t>Бумага</t>
  </si>
  <si>
    <t>Қалыңдығы 80г/м2, А4 формат 21х29,5 см</t>
  </si>
  <si>
    <t>формат А4, плотность 80 г/м2, 21х29,5 см</t>
  </si>
  <si>
    <t xml:space="preserve">500 п, 80 гр. А4 кеңсе қағазы </t>
  </si>
  <si>
    <t>бумага офисная  А4, 500 л. 80 гр.</t>
  </si>
  <si>
    <t>пачка</t>
  </si>
  <si>
    <t>февраль</t>
  </si>
  <si>
    <t>17.12.13.40.10.00.00.50.1</t>
  </si>
  <si>
    <t>Қалыңдығы 80г/м2, 420 мм А3 формат</t>
  </si>
  <si>
    <t>Формат А3,плотность 80г/м2, 420 мм</t>
  </si>
  <si>
    <t>500 п, 80 гр, А3 кеңсе қағазы</t>
  </si>
  <si>
    <t>бумага офисная  А3, 500 л. 80 гр.</t>
  </si>
  <si>
    <t>17.12.13.40.15.00.00.10.1</t>
  </si>
  <si>
    <t>Қалыңдығы 120г/м2, А4 формат 21х29,5 см</t>
  </si>
  <si>
    <t>формат А4, плотность 120г/м2, 21х29,5 см</t>
  </si>
  <si>
    <t xml:space="preserve">250 п, 135 гр, А4 кеңсе қағазы </t>
  </si>
  <si>
    <t>бумага офисная  А4, 250 л. 135 гр.</t>
  </si>
  <si>
    <t>17.12.13.40.16.00.00.10.1</t>
  </si>
  <si>
    <t>Қалыңдығы 160г/м2, А4 формат 21х29,5 см</t>
  </si>
  <si>
    <t>формат А4, плотность 160 г/м2, 21х29,5 см</t>
  </si>
  <si>
    <t xml:space="preserve">250 п, 160 гр, А4 кеңсе қағазы </t>
  </si>
  <si>
    <t>бумага офисная  А4, 250 л. 160 гр.</t>
  </si>
  <si>
    <t>17.12.13.40.22.00.00.40.1</t>
  </si>
  <si>
    <t>Қалыңдығы 200г/м2, А4 формат 21х29,5 см</t>
  </si>
  <si>
    <t>формат А4, плотность 200 г/м2, 21х29,5 см</t>
  </si>
  <si>
    <t xml:space="preserve">250 п, 200 гр, А4 кеңсе қағазы </t>
  </si>
  <si>
    <t>бумага офисная  А4, 250 л. 200 гр.</t>
  </si>
  <si>
    <t>17.12.13.40.19.00.00.40.1</t>
  </si>
  <si>
    <t>Қалыңдығы 250г/м2, А4 формат 21х29,5 см</t>
  </si>
  <si>
    <t>формат А4, плотность 250г/м2, 21х29,5 см</t>
  </si>
  <si>
    <t xml:space="preserve">250 п, 250 гр, А4 кеңсе қағазы </t>
  </si>
  <si>
    <t>бумага офисная  А4, 250 л. 250 гр.</t>
  </si>
  <si>
    <t>17.12.13.40.24.00.00.40.1</t>
  </si>
  <si>
    <t>Қалыңдығы 300г/м2, А4 формат 21х29,5 см</t>
  </si>
  <si>
    <t>формат А4, плотность 300 г/м2, 21х29,5 см</t>
  </si>
  <si>
    <t xml:space="preserve">125 п, 300гр, А4 кеңсе қағазы </t>
  </si>
  <si>
    <t xml:space="preserve">Бумага офисная А4, 125 л. 300 гр. </t>
  </si>
  <si>
    <t>17.12.14.70.00.00.00.10.2</t>
  </si>
  <si>
    <t>флипчарттарға арналған</t>
  </si>
  <si>
    <t>для флипчарта</t>
  </si>
  <si>
    <t>Блок бумаги для флипчартов 640*960 20 листов</t>
  </si>
  <si>
    <t>17.23.12.30.00.00.00.35.1</t>
  </si>
  <si>
    <t>Жазбаға арналған қағаз</t>
  </si>
  <si>
    <t>Бумага для заметок</t>
  </si>
  <si>
    <t xml:space="preserve">өлшемі мм 76*76, жиегі жабысқақ   </t>
  </si>
  <si>
    <t>с липким краем, размер 76х76 мм</t>
  </si>
  <si>
    <t xml:space="preserve">өлшемі 76*76 жиегі жабысқақ жазбаға арналған қағазы </t>
  </si>
  <si>
    <t>Бумага для заметок с липким краем, размер 76*76</t>
  </si>
  <si>
    <t>17.23.12.30.00.00.00.10.1</t>
  </si>
  <si>
    <t xml:space="preserve">блок пішімі 9*9 см  </t>
  </si>
  <si>
    <t>Формат блока 9х9 см</t>
  </si>
  <si>
    <t xml:space="preserve">Пластикалық футлярдағы жазбаға арналған қағазы </t>
  </si>
  <si>
    <t>Бумага для заметок в пластиковом футляре</t>
  </si>
  <si>
    <t>17.23.12.30.00.00.00.70.1</t>
  </si>
  <si>
    <t>Жапсырма</t>
  </si>
  <si>
    <t>Стикеры</t>
  </si>
  <si>
    <t>жазбаға арналған, жиегі жабысқақ</t>
  </si>
  <si>
    <t>с липким краем, для заметок</t>
  </si>
  <si>
    <t>жазбаға арналған жапсырма жиегі жабысқақ</t>
  </si>
  <si>
    <t xml:space="preserve">Стикер с липким краем для заметок </t>
  </si>
  <si>
    <t>22.29.25.00.00.00.18.12.1</t>
  </si>
  <si>
    <t>Папка</t>
  </si>
  <si>
    <t xml:space="preserve">А4, 80 мм пластмассадан жасалған регистратор қалтасы </t>
  </si>
  <si>
    <t>Папка пластиковая-регистратор, А4, 80 мм</t>
  </si>
  <si>
    <t>Папка пластиковая регистратор, А4, 80мм</t>
  </si>
  <si>
    <t>22.29.25.00.00.00.18.10.1</t>
  </si>
  <si>
    <t xml:space="preserve">А4, 50 мм пластмассадан жасалған регистратор қалтасы </t>
  </si>
  <si>
    <t>Папка пластиковая-регистратор, А4, 50 мм</t>
  </si>
  <si>
    <t>Папка пластиковая регистратор, А4, 50мм</t>
  </si>
  <si>
    <t>17.23.13.35.00.00.00.90.1</t>
  </si>
  <si>
    <t>Тіркеулер және есепке алу кітапшасы</t>
  </si>
  <si>
    <t>Книги учета и регистрации</t>
  </si>
  <si>
    <t>Өзге тіркеулер және  есепке алу кітапшасы</t>
  </si>
  <si>
    <t>Книги учета и регистрации прочие</t>
  </si>
  <si>
    <t>Книга учета А4, 70 л в клетку</t>
  </si>
  <si>
    <t>25.99.23.00.00.10.11.10.1</t>
  </si>
  <si>
    <t>Скоба</t>
  </si>
  <si>
    <t>Кеңсе керек-жарақтарына арналған скобалар</t>
  </si>
  <si>
    <t>Скобы проволочные для канцелярских целей</t>
  </si>
  <si>
    <t>№10 скобалар</t>
  </si>
  <si>
    <t>Скобы №10</t>
  </si>
  <si>
    <t>упаковка</t>
  </si>
  <si>
    <t>№24/6 скобалар</t>
  </si>
  <si>
    <t>Скобы №24/6</t>
  </si>
  <si>
    <t>Органайзер</t>
  </si>
  <si>
    <t>32.99.81.00.00.10.10.10.1</t>
  </si>
  <si>
    <t>Штрих-таспа</t>
  </si>
  <si>
    <t>Штрих-лента</t>
  </si>
  <si>
    <t>диспенсері бар блистердегі таспалық корректор</t>
  </si>
  <si>
    <t>ленточный корректор в блистере с диспенсером</t>
  </si>
  <si>
    <t>Штрих таспа</t>
  </si>
  <si>
    <t>Штрих лента</t>
  </si>
  <si>
    <t>32.99.81.00.00.10.10.11.1</t>
  </si>
  <si>
    <t>Штрих-корректор</t>
  </si>
  <si>
    <t>қылқаламы бар</t>
  </si>
  <si>
    <t>с кисточкой</t>
  </si>
  <si>
    <t>Кылқаламы бар штрих-корректор</t>
  </si>
  <si>
    <t xml:space="preserve">Штрих-корректор с кисточкой </t>
  </si>
  <si>
    <t>32.99.81.00.00.10.10.14.1</t>
  </si>
  <si>
    <t>Түзетуші қалам</t>
  </si>
  <si>
    <t>Корректирующая ручка</t>
  </si>
  <si>
    <t>25.99.23.00.00.11.10.10.1</t>
  </si>
  <si>
    <t>Қысқыш</t>
  </si>
  <si>
    <t>Зажим</t>
  </si>
  <si>
    <t>15 мм көлем, қағазға арналған қысқыш</t>
  </si>
  <si>
    <t>Зажимы для бумаг. Размер 15 мм</t>
  </si>
  <si>
    <t>Зажим для бумаг 15 мм</t>
  </si>
  <si>
    <t>25.99.23.00.00.11.10.11.1</t>
  </si>
  <si>
    <t>19 мм көлем, қағазға арналған қысқыш</t>
  </si>
  <si>
    <t>Зажимы для бумаг. Размер 19 мм</t>
  </si>
  <si>
    <t>Зажим для бумаг 19 мм</t>
  </si>
  <si>
    <t>25.99.23.00.00.11.10.15.1</t>
  </si>
  <si>
    <t>41 мм көлем, қағазға арналған қысқыш</t>
  </si>
  <si>
    <t>Зажимы для бумаг. Размер 41 мм</t>
  </si>
  <si>
    <t>Зажим для бумаг 41 мм</t>
  </si>
  <si>
    <t>25.99.23.00.00.11.10.16.1</t>
  </si>
  <si>
    <t>51 мм көлем, қағазға арналған қысқыш</t>
  </si>
  <si>
    <t>Зажимы для бумаг. Размер 51 мм</t>
  </si>
  <si>
    <t>Зажим для бумаг 51 мм</t>
  </si>
  <si>
    <t>20.52.10.00.00.00.09.01.2</t>
  </si>
  <si>
    <t>Желім</t>
  </si>
  <si>
    <t>Клей</t>
  </si>
  <si>
    <t>Карандаш кеңсе желімі</t>
  </si>
  <si>
    <t>Клей канцелярский - карандаш</t>
  </si>
  <si>
    <t>Клей карандаш 15гр</t>
  </si>
  <si>
    <t>Клей карандаш 35гр</t>
  </si>
  <si>
    <t>20.52.10.00.00.00.09.02.2</t>
  </si>
  <si>
    <t>Сұйық кеңсе желімі</t>
  </si>
  <si>
    <t>Клей канцелярский жидкий</t>
  </si>
  <si>
    <t>125 гр. сұйық желім</t>
  </si>
  <si>
    <t>Клей жидкий 125гр</t>
  </si>
  <si>
    <t>32.99.81.00.00.20.10.21.1</t>
  </si>
  <si>
    <t>Шегелер</t>
  </si>
  <si>
    <t>Гвоздики</t>
  </si>
  <si>
    <t xml:space="preserve">канцелярские </t>
  </si>
  <si>
    <t>Кеңсе шегелері</t>
  </si>
  <si>
    <t xml:space="preserve">Гвоздики канцелярские </t>
  </si>
  <si>
    <t>25.99.23.00.00.11.11.13.1</t>
  </si>
  <si>
    <t>Скрепка</t>
  </si>
  <si>
    <t>көлемі 28 мм қағазға арналған скрепкалар</t>
  </si>
  <si>
    <t>Скрепки для бумаг. Размер 28 мм</t>
  </si>
  <si>
    <t xml:space="preserve">Скрепки для бумаг 28 мм </t>
  </si>
  <si>
    <t>22.29.25.00.00.00.19.17.2</t>
  </si>
  <si>
    <t>Маркер</t>
  </si>
  <si>
    <t>басқа топтарға қосылмайтын, басқада</t>
  </si>
  <si>
    <t xml:space="preserve">прочие, не включенные в другие группировки </t>
  </si>
  <si>
    <t>Тақтаға арналған маркер наборы</t>
  </si>
  <si>
    <t>набор</t>
  </si>
  <si>
    <t>Сызғыш</t>
  </si>
  <si>
    <t>Линейка</t>
  </si>
  <si>
    <t xml:space="preserve">(15-30см өлшейтін мөлдір пластмассадан) сызғыш </t>
  </si>
  <si>
    <t>Линейка (измерительная пластмассовая прозрачная 15-30см)</t>
  </si>
  <si>
    <t>22.29.25.00.00.00.29.11.1</t>
  </si>
  <si>
    <t>Бөлгіш</t>
  </si>
  <si>
    <t>Разделитель</t>
  </si>
  <si>
    <t>цифрлық, пластикалық</t>
  </si>
  <si>
    <t>пластиковый, цифровой</t>
  </si>
  <si>
    <t>22.29.25.00.00.00.29.12.1</t>
  </si>
  <si>
    <t>әріптік, пластикалық</t>
  </si>
  <si>
    <t>пластиковый, буквенный</t>
  </si>
  <si>
    <t>А-дан Я-ға дейінгі әріптік бөлгіш</t>
  </si>
  <si>
    <t>Разделитель буквенный А4 от А до Я</t>
  </si>
  <si>
    <t>Файл-салымы</t>
  </si>
  <si>
    <t>Файл - вкладыш</t>
  </si>
  <si>
    <t>Құжаттарға арналған тесіктері бар файл салымдары</t>
  </si>
  <si>
    <t>Файл вкладыш с перфорацией для документов</t>
  </si>
  <si>
    <t>22.29.25.00.00.00.19.12.2</t>
  </si>
  <si>
    <t xml:space="preserve">1 мм ұсақ ұштық, (өшпейтін) тұрақты пластикалық маркер </t>
  </si>
  <si>
    <t>Маркер пластиковый перманентный (нестираемый), тонкий наконечник 1мм</t>
  </si>
  <si>
    <t>(дискіге арналған, түрлі түсті) 1 мм ұсақ ұшты, (өшпейтін) тұрақты маркер</t>
  </si>
  <si>
    <t xml:space="preserve">Маркер перманентный (нестираемый), тонкий наконечник 1мм (для дисков, цветные) </t>
  </si>
  <si>
    <t xml:space="preserve">4 түсті набор түрлі түсті маркер </t>
  </si>
  <si>
    <t>Маркеры цветные набор 4 цвета</t>
  </si>
  <si>
    <t>Қалам</t>
  </si>
  <si>
    <t>Ручка</t>
  </si>
  <si>
    <t>Шарик тәрізді пластикалық қалам</t>
  </si>
  <si>
    <t>Көк түсті шарик тәрізді қалам</t>
  </si>
  <si>
    <t xml:space="preserve">Ручка шариковая синяя </t>
  </si>
  <si>
    <t>Қызыл түсті шарик тәрізді қалам</t>
  </si>
  <si>
    <t xml:space="preserve">Ручка шариковая красная </t>
  </si>
  <si>
    <t>Қара түсті шарик тәрізді қалам</t>
  </si>
  <si>
    <t xml:space="preserve">Ручка шариковая черная </t>
  </si>
  <si>
    <t>22.29.25.00.00.00.20.12.1</t>
  </si>
  <si>
    <t>Капиллярлық пластикалық қалам</t>
  </si>
  <si>
    <t>Ручка пластиковая капилярная</t>
  </si>
  <si>
    <t>Көк түсті капиллярлық қалам</t>
  </si>
  <si>
    <t xml:space="preserve">Ручка капиллярная синяя </t>
  </si>
  <si>
    <t>22.29.25.00.00.00.31.01.1</t>
  </si>
  <si>
    <t>Қаптауға арналған тыс</t>
  </si>
  <si>
    <t>Обложка для переплета</t>
  </si>
  <si>
    <t>А4 форматы, мөлдір</t>
  </si>
  <si>
    <t>формат А4, прозрачная</t>
  </si>
  <si>
    <t>А4 қаптамасы үшін тыс, пленка</t>
  </si>
  <si>
    <t xml:space="preserve">Обложки для переплета А4, пленка </t>
  </si>
  <si>
    <t>22.19.73.00.00.00.30.10.1</t>
  </si>
  <si>
    <t>Өшіргіш</t>
  </si>
  <si>
    <t>Ластик</t>
  </si>
  <si>
    <t>(жұмсақ) жазылғанды ыңғайлы етіп өшіруге арналған</t>
  </si>
  <si>
    <t>Приспособление для стирания написанного (мягкий)</t>
  </si>
  <si>
    <t>25.99.23.00.00.11.14.15.1</t>
  </si>
  <si>
    <t>ұштағыш</t>
  </si>
  <si>
    <t>точилка</t>
  </si>
  <si>
    <t>пластикалық қарандаштарға арналған</t>
  </si>
  <si>
    <t xml:space="preserve">для карандашей, пластиковая </t>
  </si>
  <si>
    <t>Контейнері бар ұштағыш қарандаштарға арналған</t>
  </si>
  <si>
    <t>Точилка для карандашей с контейнером</t>
  </si>
  <si>
    <t>22.29.25.00.00.00.18.20.1</t>
  </si>
  <si>
    <t>Металл тезтікпесі және ішкі қалташасы бар пластикалы папка</t>
  </si>
  <si>
    <t>Папка пластиковая с металлическим скоросшивателем и внутренним карманом</t>
  </si>
  <si>
    <t>Шертпесі бар А4 папка</t>
  </si>
  <si>
    <t xml:space="preserve">Папка А4 с пружинами </t>
  </si>
  <si>
    <t>22.29.25.00.00.00.18.27.1</t>
  </si>
  <si>
    <t>10 қосымша парақтағы пластикалық папка</t>
  </si>
  <si>
    <t xml:space="preserve">Папка пластиковая 10 вкладышей </t>
  </si>
  <si>
    <t>10 д файлы бар папка</t>
  </si>
  <si>
    <t>Папка с файлами 10 л</t>
  </si>
  <si>
    <t>22.29.25.00.00.00.18.28.1</t>
  </si>
  <si>
    <t>20 қосымша парақтағы пластикалық папка</t>
  </si>
  <si>
    <t>Папка пластиковая 20 вкладышей</t>
  </si>
  <si>
    <t>20 д файлы бар папка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</si>
</sst>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419]mmmm\ yyyy;@"/>
    <numFmt numFmtId="181" formatCode="_-* #,##0.00_р_._-;\-* #,##0.00_р_._-;_-* &quot;-&quot;??_р_._-;_-@_-"/>
    <numFmt numFmtId="182" formatCode="#,##0_ ;\-#,##0\ "/>
    <numFmt numFmtId="183" formatCode="#,##0.00_ ;\-#,##0.00\ "/>
    <numFmt numFmtId="184" formatCode="[$-FC19]d\ mmmm\ yyyy\ &quot;г.&quot;"/>
    <numFmt numFmtId="185" formatCode="[$-F800]dddd\,\ mmmm\ dd\,\ yyyy"/>
    <numFmt numFmtId="186" formatCode="#,##0.00000"/>
    <numFmt numFmtId="187" formatCode="_(* #,##0_);_(* \(#,##0\);_(* &quot;-&quot;_);_(@_)"/>
    <numFmt numFmtId="188" formatCode="_-* #,##0.00000\ _₽_-;\-* #,##0.00000\ _₽_-;_-* &quot;-&quot;\ _₽_-;_-@_-"/>
    <numFmt numFmtId="189" formatCode="_-* #,##0\ _₽_-;\-* #,##0\ _₽_-;_-* &quot;-&quot;??\ _₽_-;_-@_-"/>
    <numFmt numFmtId="190" formatCode="_-* #,##0.000\ _₽_-;\-* #,##0.000\ _₽_-;_-* &quot;-&quot;\ _₽_-;_-@_-"/>
    <numFmt numFmtId="191" formatCode="_-* #,##0.00000\ _₽_-;\-* #,##0.00000\ _₽_-;_-* &quot;-&quot;?????\ _₽_-;_-@_-"/>
    <numFmt numFmtId="192" formatCode="_-* #,##0.000000\ _₽_-;\-* #,##0.000000\ _₽_-;_-* &quot;-&quot;\ _₽_-;_-@_-"/>
    <numFmt numFmtId="193" formatCode="_-* #,##0.0000000\ _₽_-;\-* #,##0.0000000\ _₽_-;_-* &quot;-&quot;\ _₽_-;_-@_-"/>
    <numFmt numFmtId="194" formatCode="_-* #,##0.0000\ _₽_-;\-* #,##0.0000\ _₽_-;_-* &quot;-&quot;\ _₽_-;_-@_-"/>
    <numFmt numFmtId="195" formatCode="_-* #,##0.00\ _₽_-;\-* #,##0.00\ _₽_-;_-* &quot;-&quot;\ _₽_-;_-@_-"/>
    <numFmt numFmtId="196" formatCode="_-* #,##0.0\ _₽_-;\-* #,##0.0\ _₽_-;_-* &quot;-&quot;\ _₽_-;_-@_-"/>
    <numFmt numFmtId="197" formatCode="_-* #,##0.000\ _₽_-;\-* #,##0.000\ _₽_-;_-* &quot;-&quot;??\ _₽_-;_-@_-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1" fillId="0" borderId="0">
      <alignment/>
      <protection/>
    </xf>
    <xf numFmtId="0" fontId="3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172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4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43" fontId="5" fillId="24" borderId="10" xfId="66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4" fontId="5" fillId="24" borderId="0" xfId="0" applyNumberFormat="1" applyFont="1" applyFill="1" applyAlignment="1">
      <alignment horizontal="center" vertical="center" wrapText="1"/>
    </xf>
    <xf numFmtId="0" fontId="8" fillId="24" borderId="10" xfId="0" applyFont="1" applyFill="1" applyBorder="1" applyAlignment="1" applyProtection="1">
      <alignment horizontal="center" vertical="center" wrapText="1"/>
      <protection hidden="1"/>
    </xf>
    <xf numFmtId="49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 wrapText="1"/>
      <protection hidden="1"/>
    </xf>
    <xf numFmtId="0" fontId="9" fillId="0" borderId="10" xfId="54" applyFont="1" applyFill="1" applyBorder="1" applyAlignment="1" applyProtection="1">
      <alignment horizontal="center" vertical="center" wrapText="1"/>
      <protection locked="0"/>
    </xf>
    <xf numFmtId="0" fontId="9" fillId="0" borderId="0" xfId="54" applyFont="1" applyFill="1" applyBorder="1" applyAlignment="1" applyProtection="1">
      <alignment horizontal="center" vertical="center" wrapText="1"/>
      <protection locked="0"/>
    </xf>
    <xf numFmtId="49" fontId="9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8" fillId="24" borderId="0" xfId="0" applyNumberFormat="1" applyFont="1" applyFill="1" applyAlignment="1" applyProtection="1">
      <alignment horizontal="center" vertical="center"/>
      <protection locked="0"/>
    </xf>
    <xf numFmtId="0" fontId="5" fillId="25" borderId="0" xfId="0" applyFont="1" applyFill="1" applyAlignment="1">
      <alignment horizontal="center" vertical="center"/>
    </xf>
    <xf numFmtId="0" fontId="8" fillId="25" borderId="10" xfId="54" applyFont="1" applyFill="1" applyBorder="1" applyAlignment="1" applyProtection="1">
      <alignment horizontal="center" vertical="center" wrapText="1"/>
      <protection hidden="1"/>
    </xf>
    <xf numFmtId="0" fontId="8" fillId="25" borderId="10" xfId="54" applyFont="1" applyFill="1" applyBorder="1" applyAlignment="1" applyProtection="1">
      <alignment horizontal="center" vertical="center" wrapText="1"/>
      <protection locked="0"/>
    </xf>
    <xf numFmtId="0" fontId="8" fillId="25" borderId="10" xfId="54" applyNumberFormat="1" applyFont="1" applyFill="1" applyBorder="1" applyAlignment="1" applyProtection="1">
      <alignment horizontal="center" vertical="center" wrapText="1"/>
      <protection hidden="1"/>
    </xf>
    <xf numFmtId="1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54" applyFont="1" applyFill="1" applyBorder="1" applyAlignment="1" applyProtection="1">
      <alignment horizontal="center" vertical="center" wrapText="1"/>
      <protection locked="0"/>
    </xf>
    <xf numFmtId="172" fontId="5" fillId="24" borderId="11" xfId="0" applyNumberFormat="1" applyFont="1" applyFill="1" applyBorder="1" applyAlignment="1">
      <alignment horizontal="center" vertical="center" wrapText="1"/>
    </xf>
    <xf numFmtId="43" fontId="5" fillId="24" borderId="10" xfId="66" applyFont="1" applyFill="1" applyBorder="1" applyAlignment="1" applyProtection="1">
      <alignment horizontal="center" vertical="center" wrapText="1"/>
      <protection hidden="1"/>
    </xf>
    <xf numFmtId="180" fontId="5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172" fontId="8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24" borderId="0" xfId="0" applyFont="1" applyFill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3" fontId="5" fillId="24" borderId="10" xfId="67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172" fontId="32" fillId="24" borderId="10" xfId="0" applyNumberFormat="1" applyFont="1" applyFill="1" applyBorder="1" applyAlignment="1">
      <alignment horizontal="center" vertical="center" wrapText="1"/>
    </xf>
    <xf numFmtId="0" fontId="5" fillId="25" borderId="10" xfId="56" applyFont="1" applyFill="1" applyBorder="1" applyAlignment="1" applyProtection="1">
      <alignment horizontal="center" vertical="center" wrapText="1"/>
      <protection locked="0"/>
    </xf>
    <xf numFmtId="43" fontId="5" fillId="24" borderId="10" xfId="66" applyNumberFormat="1" applyFont="1" applyFill="1" applyBorder="1" applyAlignment="1" applyProtection="1">
      <alignment horizontal="center" vertical="center" wrapText="1"/>
      <protection locked="0"/>
    </xf>
    <xf numFmtId="0" fontId="11" fillId="24" borderId="0" xfId="0" applyFont="1" applyFill="1" applyAlignment="1">
      <alignment/>
    </xf>
    <xf numFmtId="0" fontId="5" fillId="25" borderId="10" xfId="0" applyFont="1" applyFill="1" applyBorder="1" applyAlignment="1" applyProtection="1">
      <alignment horizontal="center" vertical="center" wrapText="1"/>
      <protection locked="0"/>
    </xf>
    <xf numFmtId="180" fontId="5" fillId="25" borderId="11" xfId="0" applyNumberFormat="1" applyFont="1" applyFill="1" applyBorder="1" applyAlignment="1" applyProtection="1">
      <alignment horizontal="center" vertical="center" wrapText="1"/>
      <protection locked="0"/>
    </xf>
    <xf numFmtId="43" fontId="5" fillId="25" borderId="10" xfId="66" applyFont="1" applyFill="1" applyBorder="1" applyAlignment="1" applyProtection="1">
      <alignment horizontal="center" vertical="center" wrapText="1"/>
      <protection locked="0"/>
    </xf>
    <xf numFmtId="43" fontId="5" fillId="25" borderId="10" xfId="66" applyFont="1" applyFill="1" applyBorder="1" applyAlignment="1" applyProtection="1">
      <alignment horizontal="center" vertical="center" wrapText="1"/>
      <protection hidden="1"/>
    </xf>
    <xf numFmtId="49" fontId="5" fillId="25" borderId="10" xfId="0" applyNumberFormat="1" applyFont="1" applyFill="1" applyBorder="1" applyAlignment="1">
      <alignment horizontal="center" vertical="center" wrapText="1"/>
    </xf>
    <xf numFmtId="172" fontId="5" fillId="25" borderId="11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56" applyFont="1" applyFill="1" applyBorder="1" applyAlignment="1" applyProtection="1">
      <alignment horizontal="center" vertical="center" wrapText="1"/>
      <protection locked="0"/>
    </xf>
    <xf numFmtId="43" fontId="5" fillId="2" borderId="10" xfId="66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1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4" fontId="8" fillId="25" borderId="10" xfId="54" applyNumberFormat="1" applyFont="1" applyFill="1" applyBorder="1" applyAlignment="1" applyProtection="1">
      <alignment horizontal="center" vertical="center" wrapText="1"/>
      <protection hidden="1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0" fontId="8" fillId="25" borderId="10" xfId="54" applyFont="1" applyFill="1" applyBorder="1" applyAlignment="1" applyProtection="1">
      <alignment horizontal="center" vertical="center" wrapText="1"/>
      <protection locked="0"/>
    </xf>
    <xf numFmtId="0" fontId="8" fillId="25" borderId="10" xfId="54" applyFont="1" applyFill="1" applyBorder="1" applyAlignment="1" applyProtection="1">
      <alignment horizontal="center" vertical="center" wrapText="1"/>
      <protection hidden="1"/>
    </xf>
    <xf numFmtId="0" fontId="8" fillId="25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5" borderId="0" xfId="0" applyFont="1" applyFill="1" applyBorder="1" applyAlignment="1">
      <alignment horizontal="left" vertical="center"/>
    </xf>
    <xf numFmtId="0" fontId="9" fillId="25" borderId="10" xfId="54" applyFont="1" applyFill="1" applyBorder="1" applyAlignment="1" applyProtection="1">
      <alignment horizontal="center" vertical="center" wrapText="1"/>
      <protection locked="0"/>
    </xf>
    <xf numFmtId="0" fontId="9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left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 4" xfId="68"/>
    <cellStyle name="Финансовый 3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tuleukhanov\Desktop\&#1055;&#1083;&#1072;&#1085;%20&#1043;&#1047;%20&#1053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плана НС ГЗ_ru_v4_2014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  <sheetName val="Лист2"/>
      <sheetName val="Корп Управ"/>
      <sheetName val="изменение"/>
    </sheetNames>
    <sheetDataSet>
      <sheetData sheetId="5">
        <row r="1">
          <cell r="A1" t="str">
            <v>05 Из одного источника</v>
          </cell>
        </row>
        <row r="2">
          <cell r="A2" t="str">
            <v>07 На организованных электронных торгах ок</v>
          </cell>
        </row>
        <row r="3">
          <cell r="A3" t="str">
            <v>16 Запрос ценовых предложений посредством электронных закупок</v>
          </cell>
        </row>
        <row r="4">
          <cell r="A4" t="str">
            <v>17 Тендер</v>
          </cell>
        </row>
        <row r="5">
          <cell r="A5" t="str">
            <v>18 Через товарные биржи</v>
          </cell>
        </row>
        <row r="6">
          <cell r="A6" t="str">
            <v>19 Гарантированный заказ</v>
          </cell>
        </row>
      </sheetData>
      <sheetData sheetId="6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7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8">
        <row r="1">
          <cell r="A1">
            <v>2013</v>
          </cell>
        </row>
        <row r="2">
          <cell r="A2">
            <v>2014</v>
          </cell>
        </row>
        <row r="3">
          <cell r="A3">
            <v>2015</v>
          </cell>
        </row>
      </sheetData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0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8"/>
  <sheetViews>
    <sheetView tabSelected="1" view="pageBreakPreview" zoomScale="70" zoomScaleNormal="85" zoomScaleSheetLayoutView="70" zoomScalePageLayoutView="0" workbookViewId="0" topLeftCell="A1">
      <selection activeCell="J16" sqref="J16"/>
    </sheetView>
  </sheetViews>
  <sheetFormatPr defaultColWidth="9.140625" defaultRowHeight="15" outlineLevelCol="1"/>
  <cols>
    <col min="1" max="1" width="5.57421875" style="1" customWidth="1"/>
    <col min="2" max="2" width="15.00390625" style="1" customWidth="1"/>
    <col min="3" max="3" width="15.57421875" style="1" customWidth="1"/>
    <col min="4" max="4" width="19.28125" style="1" customWidth="1"/>
    <col min="5" max="5" width="18.421875" style="1" customWidth="1"/>
    <col min="6" max="6" width="21.57421875" style="1" customWidth="1"/>
    <col min="7" max="7" width="22.28125" style="1" customWidth="1"/>
    <col min="8" max="8" width="21.28125" style="1" customWidth="1"/>
    <col min="9" max="9" width="21.57421875" style="3" customWidth="1"/>
    <col min="10" max="10" width="27.7109375" style="1" customWidth="1"/>
    <col min="11" max="11" width="9.8515625" style="2" customWidth="1"/>
    <col min="12" max="12" width="12.140625" style="1" customWidth="1"/>
    <col min="13" max="13" width="10.7109375" style="1" customWidth="1"/>
    <col min="14" max="14" width="18.140625" style="1" customWidth="1"/>
    <col min="15" max="15" width="18.421875" style="1" customWidth="1"/>
    <col min="16" max="16" width="18.7109375" style="1" customWidth="1"/>
    <col min="17" max="17" width="18.00390625" style="1" customWidth="1"/>
    <col min="18" max="18" width="16.421875" style="1" customWidth="1" outlineLevel="1"/>
    <col min="19" max="19" width="12.57421875" style="1" customWidth="1" outlineLevel="1"/>
    <col min="20" max="20" width="9.140625" style="1" customWidth="1" outlineLevel="1"/>
    <col min="21" max="21" width="12.7109375" style="2" customWidth="1" outlineLevel="1"/>
    <col min="22" max="22" width="9.140625" style="1" customWidth="1"/>
    <col min="23" max="23" width="19.421875" style="1" customWidth="1"/>
    <col min="24" max="24" width="9.140625" style="1" customWidth="1"/>
    <col min="25" max="25" width="15.8515625" style="1" customWidth="1"/>
    <col min="26" max="16384" width="9.140625" style="1" customWidth="1"/>
  </cols>
  <sheetData>
    <row r="1" spans="1:21" s="17" customFormat="1" ht="15">
      <c r="A1" s="68" t="s">
        <v>499</v>
      </c>
      <c r="B1" s="68"/>
      <c r="C1" s="68"/>
      <c r="I1" s="18"/>
      <c r="K1" s="10"/>
      <c r="U1" s="10"/>
    </row>
    <row r="2" spans="1:21" s="17" customFormat="1" ht="15">
      <c r="A2" s="73" t="s">
        <v>514</v>
      </c>
      <c r="B2" s="73"/>
      <c r="C2" s="73"/>
      <c r="I2" s="18"/>
      <c r="K2" s="10"/>
      <c r="U2" s="10"/>
    </row>
    <row r="3" spans="1:21" s="17" customFormat="1" ht="15">
      <c r="A3" s="15"/>
      <c r="B3" s="16"/>
      <c r="I3" s="18"/>
      <c r="K3" s="10"/>
      <c r="U3" s="10"/>
    </row>
    <row r="4" spans="1:21" s="17" customFormat="1" ht="15">
      <c r="A4" s="15"/>
      <c r="B4" s="16"/>
      <c r="I4" s="18"/>
      <c r="K4" s="10"/>
      <c r="P4" s="19" t="s">
        <v>544</v>
      </c>
      <c r="U4" s="10"/>
    </row>
    <row r="5" spans="2:21" s="17" customFormat="1" ht="15">
      <c r="B5" s="20"/>
      <c r="C5" s="20" t="s">
        <v>536</v>
      </c>
      <c r="D5" s="21"/>
      <c r="E5" s="21"/>
      <c r="F5" s="22"/>
      <c r="G5" s="15"/>
      <c r="H5" s="15"/>
      <c r="I5" s="18"/>
      <c r="K5" s="10"/>
      <c r="U5" s="10"/>
    </row>
    <row r="6" spans="2:21" s="17" customFormat="1" ht="15">
      <c r="B6" s="69" t="s">
        <v>537</v>
      </c>
      <c r="C6" s="70" t="s">
        <v>538</v>
      </c>
      <c r="D6" s="70" t="s">
        <v>539</v>
      </c>
      <c r="E6" s="70" t="s">
        <v>540</v>
      </c>
      <c r="F6" s="72" t="s">
        <v>541</v>
      </c>
      <c r="G6" s="67"/>
      <c r="H6" s="15"/>
      <c r="I6" s="18"/>
      <c r="K6" s="10"/>
      <c r="U6" s="10"/>
    </row>
    <row r="7" spans="2:21" s="17" customFormat="1" ht="45.75" customHeight="1">
      <c r="B7" s="69"/>
      <c r="C7" s="71"/>
      <c r="D7" s="71"/>
      <c r="E7" s="71"/>
      <c r="F7" s="72"/>
      <c r="G7" s="67"/>
      <c r="H7" s="15"/>
      <c r="I7" s="18"/>
      <c r="K7" s="10"/>
      <c r="U7" s="10"/>
    </row>
    <row r="8" spans="2:21" s="17" customFormat="1" ht="15"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24"/>
      <c r="H8" s="15"/>
      <c r="I8" s="18"/>
      <c r="K8" s="10"/>
      <c r="U8" s="10"/>
    </row>
    <row r="9" spans="2:21" s="17" customFormat="1" ht="28.5">
      <c r="B9" s="44">
        <v>130540020197</v>
      </c>
      <c r="C9" s="44">
        <v>620500024170</v>
      </c>
      <c r="D9" s="25" t="s">
        <v>542</v>
      </c>
      <c r="E9" s="25" t="s">
        <v>543</v>
      </c>
      <c r="F9" s="23">
        <v>2019</v>
      </c>
      <c r="G9" s="24"/>
      <c r="H9" s="15"/>
      <c r="I9" s="18"/>
      <c r="K9" s="10"/>
      <c r="U9" s="10"/>
    </row>
    <row r="10" spans="2:21" s="17" customFormat="1" ht="15">
      <c r="B10" s="16"/>
      <c r="C10" s="16"/>
      <c r="G10" s="15"/>
      <c r="H10" s="15"/>
      <c r="I10" s="18"/>
      <c r="K10" s="10"/>
      <c r="U10" s="10"/>
    </row>
    <row r="11" spans="1:21" s="17" customFormat="1" ht="15">
      <c r="A11" s="26"/>
      <c r="G11" s="15"/>
      <c r="H11" s="15"/>
      <c r="I11" s="18"/>
      <c r="K11" s="10"/>
      <c r="U11" s="10"/>
    </row>
    <row r="12" spans="1:22" s="27" customFormat="1" ht="15" customHeight="1">
      <c r="A12" s="64" t="s">
        <v>515</v>
      </c>
      <c r="B12" s="64" t="s">
        <v>516</v>
      </c>
      <c r="C12" s="64" t="s">
        <v>517</v>
      </c>
      <c r="D12" s="64" t="s">
        <v>518</v>
      </c>
      <c r="E12" s="66" t="s">
        <v>519</v>
      </c>
      <c r="F12" s="66" t="s">
        <v>520</v>
      </c>
      <c r="G12" s="65" t="s">
        <v>521</v>
      </c>
      <c r="H12" s="65" t="s">
        <v>522</v>
      </c>
      <c r="I12" s="64" t="s">
        <v>523</v>
      </c>
      <c r="J12" s="64" t="s">
        <v>524</v>
      </c>
      <c r="K12" s="64" t="s">
        <v>525</v>
      </c>
      <c r="L12" s="65" t="s">
        <v>526</v>
      </c>
      <c r="M12" s="61" t="s">
        <v>459</v>
      </c>
      <c r="N12" s="61" t="s">
        <v>533</v>
      </c>
      <c r="O12" s="62" t="s">
        <v>534</v>
      </c>
      <c r="P12" s="62" t="s">
        <v>532</v>
      </c>
      <c r="Q12" s="63" t="s">
        <v>527</v>
      </c>
      <c r="R12" s="64" t="s">
        <v>528</v>
      </c>
      <c r="S12" s="63" t="s">
        <v>529</v>
      </c>
      <c r="T12" s="61" t="s">
        <v>530</v>
      </c>
      <c r="U12" s="61" t="s">
        <v>531</v>
      </c>
      <c r="V12" s="61" t="s">
        <v>535</v>
      </c>
    </row>
    <row r="13" spans="1:22" s="27" customFormat="1" ht="153" customHeight="1">
      <c r="A13" s="64"/>
      <c r="B13" s="64"/>
      <c r="C13" s="64"/>
      <c r="D13" s="64"/>
      <c r="E13" s="66"/>
      <c r="F13" s="66"/>
      <c r="G13" s="65"/>
      <c r="H13" s="65"/>
      <c r="I13" s="64"/>
      <c r="J13" s="64"/>
      <c r="K13" s="64"/>
      <c r="L13" s="65"/>
      <c r="M13" s="61"/>
      <c r="N13" s="61"/>
      <c r="O13" s="62"/>
      <c r="P13" s="62"/>
      <c r="Q13" s="63"/>
      <c r="R13" s="64"/>
      <c r="S13" s="63"/>
      <c r="T13" s="61"/>
      <c r="U13" s="61"/>
      <c r="V13" s="61"/>
    </row>
    <row r="14" spans="1:22" s="27" customFormat="1" ht="17.25" customHeight="1">
      <c r="A14" s="29">
        <v>1</v>
      </c>
      <c r="B14" s="29">
        <v>2</v>
      </c>
      <c r="C14" s="29">
        <v>3</v>
      </c>
      <c r="D14" s="29">
        <v>4</v>
      </c>
      <c r="E14" s="30">
        <v>5</v>
      </c>
      <c r="F14" s="30">
        <v>6</v>
      </c>
      <c r="G14" s="28">
        <v>7</v>
      </c>
      <c r="H14" s="28">
        <v>8</v>
      </c>
      <c r="I14" s="29">
        <v>9</v>
      </c>
      <c r="J14" s="29">
        <v>10</v>
      </c>
      <c r="K14" s="29">
        <v>11</v>
      </c>
      <c r="L14" s="28">
        <v>12</v>
      </c>
      <c r="M14" s="31">
        <v>13</v>
      </c>
      <c r="N14" s="31">
        <v>14</v>
      </c>
      <c r="O14" s="32">
        <v>15</v>
      </c>
      <c r="P14" s="32">
        <v>16</v>
      </c>
      <c r="Q14" s="32" t="s">
        <v>545</v>
      </c>
      <c r="R14" s="29">
        <v>18</v>
      </c>
      <c r="S14" s="32" t="s">
        <v>546</v>
      </c>
      <c r="T14" s="31">
        <v>20</v>
      </c>
      <c r="U14" s="31">
        <v>21</v>
      </c>
      <c r="V14" s="31">
        <v>22</v>
      </c>
    </row>
    <row r="15" spans="1:25" s="10" customFormat="1" ht="142.5">
      <c r="A15" s="4">
        <v>1</v>
      </c>
      <c r="B15" s="4" t="s">
        <v>577</v>
      </c>
      <c r="C15" s="4" t="s">
        <v>561</v>
      </c>
      <c r="D15" s="14" t="s">
        <v>479</v>
      </c>
      <c r="E15" s="34" t="s">
        <v>292</v>
      </c>
      <c r="F15" s="34" t="s">
        <v>292</v>
      </c>
      <c r="G15" s="34" t="s">
        <v>293</v>
      </c>
      <c r="H15" s="34" t="s">
        <v>293</v>
      </c>
      <c r="I15" s="13" t="s">
        <v>562</v>
      </c>
      <c r="J15" s="13" t="s">
        <v>563</v>
      </c>
      <c r="K15" s="4" t="s">
        <v>925</v>
      </c>
      <c r="L15" s="6" t="s">
        <v>573</v>
      </c>
      <c r="M15" s="8">
        <v>1</v>
      </c>
      <c r="N15" s="8">
        <f aca="true" t="shared" si="0" ref="N15:N25">O15</f>
        <v>407899.0714285714</v>
      </c>
      <c r="O15" s="8">
        <f aca="true" t="shared" si="1" ref="O15:O25">P15/1.12</f>
        <v>407899.0714285714</v>
      </c>
      <c r="P15" s="35">
        <v>456846.96</v>
      </c>
      <c r="Q15" s="36" t="s">
        <v>625</v>
      </c>
      <c r="R15" s="37" t="s">
        <v>565</v>
      </c>
      <c r="S15" s="7" t="s">
        <v>576</v>
      </c>
      <c r="T15" s="4">
        <v>0</v>
      </c>
      <c r="U15" s="14" t="s">
        <v>590</v>
      </c>
      <c r="V15" s="9" t="s">
        <v>558</v>
      </c>
      <c r="Y15" s="11"/>
    </row>
    <row r="16" spans="1:25" s="10" customFormat="1" ht="240">
      <c r="A16" s="4">
        <v>2</v>
      </c>
      <c r="B16" s="4" t="s">
        <v>566</v>
      </c>
      <c r="C16" s="4" t="s">
        <v>561</v>
      </c>
      <c r="D16" s="14" t="s">
        <v>567</v>
      </c>
      <c r="E16" s="34" t="s">
        <v>568</v>
      </c>
      <c r="F16" s="34" t="s">
        <v>568</v>
      </c>
      <c r="G16" s="34" t="s">
        <v>569</v>
      </c>
      <c r="H16" s="34" t="s">
        <v>569</v>
      </c>
      <c r="I16" s="13" t="s">
        <v>570</v>
      </c>
      <c r="J16" s="13" t="s">
        <v>571</v>
      </c>
      <c r="K16" s="4" t="s">
        <v>581</v>
      </c>
      <c r="L16" s="6" t="s">
        <v>573</v>
      </c>
      <c r="M16" s="8">
        <v>1</v>
      </c>
      <c r="N16" s="8">
        <f t="shared" si="0"/>
        <v>5999999.999999999</v>
      </c>
      <c r="O16" s="8">
        <f t="shared" si="1"/>
        <v>5999999.999999999</v>
      </c>
      <c r="P16" s="35">
        <v>6720000</v>
      </c>
      <c r="Q16" s="36" t="s">
        <v>648</v>
      </c>
      <c r="R16" s="37" t="s">
        <v>575</v>
      </c>
      <c r="S16" s="7" t="s">
        <v>576</v>
      </c>
      <c r="T16" s="4">
        <v>0</v>
      </c>
      <c r="U16" s="14" t="s">
        <v>590</v>
      </c>
      <c r="V16" s="9" t="s">
        <v>550</v>
      </c>
      <c r="Y16" s="11"/>
    </row>
    <row r="17" spans="1:25" s="10" customFormat="1" ht="99.75">
      <c r="A17" s="49">
        <v>3</v>
      </c>
      <c r="B17" s="4" t="s">
        <v>577</v>
      </c>
      <c r="C17" s="4" t="s">
        <v>561</v>
      </c>
      <c r="D17" s="14" t="s">
        <v>578</v>
      </c>
      <c r="E17" s="34" t="s">
        <v>579</v>
      </c>
      <c r="F17" s="34" t="s">
        <v>579</v>
      </c>
      <c r="G17" s="34" t="s">
        <v>579</v>
      </c>
      <c r="H17" s="34" t="s">
        <v>579</v>
      </c>
      <c r="I17" s="13" t="s">
        <v>294</v>
      </c>
      <c r="J17" s="13" t="s">
        <v>580</v>
      </c>
      <c r="K17" s="4" t="s">
        <v>581</v>
      </c>
      <c r="L17" s="6" t="s">
        <v>573</v>
      </c>
      <c r="M17" s="8">
        <v>1</v>
      </c>
      <c r="N17" s="8">
        <f t="shared" si="0"/>
        <v>8284999.999999999</v>
      </c>
      <c r="O17" s="8">
        <f t="shared" si="1"/>
        <v>8284999.999999999</v>
      </c>
      <c r="P17" s="35">
        <v>9279200</v>
      </c>
      <c r="Q17" s="50" t="s">
        <v>620</v>
      </c>
      <c r="R17" s="37" t="s">
        <v>582</v>
      </c>
      <c r="S17" s="7" t="s">
        <v>576</v>
      </c>
      <c r="T17" s="4">
        <v>0</v>
      </c>
      <c r="U17" s="14" t="s">
        <v>486</v>
      </c>
      <c r="V17" s="9" t="s">
        <v>552</v>
      </c>
      <c r="Y17" s="11"/>
    </row>
    <row r="18" spans="1:25" s="10" customFormat="1" ht="150">
      <c r="A18" s="4">
        <v>4</v>
      </c>
      <c r="B18" s="4" t="s">
        <v>577</v>
      </c>
      <c r="C18" s="4" t="s">
        <v>561</v>
      </c>
      <c r="D18" s="14" t="s">
        <v>583</v>
      </c>
      <c r="E18" s="34" t="s">
        <v>584</v>
      </c>
      <c r="F18" s="34" t="s">
        <v>584</v>
      </c>
      <c r="G18" s="34" t="s">
        <v>585</v>
      </c>
      <c r="H18" s="34" t="s">
        <v>585</v>
      </c>
      <c r="I18" s="13" t="s">
        <v>586</v>
      </c>
      <c r="J18" s="13" t="s">
        <v>587</v>
      </c>
      <c r="K18" s="4" t="s">
        <v>925</v>
      </c>
      <c r="L18" s="6" t="s">
        <v>573</v>
      </c>
      <c r="M18" s="8">
        <v>1</v>
      </c>
      <c r="N18" s="8">
        <f t="shared" si="0"/>
        <v>3412499.9999999995</v>
      </c>
      <c r="O18" s="8">
        <f t="shared" si="1"/>
        <v>3412499.9999999995</v>
      </c>
      <c r="P18" s="35">
        <v>3822000</v>
      </c>
      <c r="Q18" s="36" t="s">
        <v>589</v>
      </c>
      <c r="R18" s="37" t="s">
        <v>596</v>
      </c>
      <c r="S18" s="7" t="s">
        <v>576</v>
      </c>
      <c r="T18" s="4">
        <v>0</v>
      </c>
      <c r="U18" s="14" t="s">
        <v>590</v>
      </c>
      <c r="V18" s="9" t="s">
        <v>560</v>
      </c>
      <c r="Y18" s="11"/>
    </row>
    <row r="19" spans="1:25" s="10" customFormat="1" ht="120">
      <c r="A19" s="4">
        <v>5</v>
      </c>
      <c r="B19" s="4" t="s">
        <v>577</v>
      </c>
      <c r="C19" s="4" t="s">
        <v>591</v>
      </c>
      <c r="D19" s="14" t="s">
        <v>592</v>
      </c>
      <c r="E19" s="34" t="s">
        <v>593</v>
      </c>
      <c r="F19" s="34" t="s">
        <v>593</v>
      </c>
      <c r="G19" s="34" t="s">
        <v>593</v>
      </c>
      <c r="H19" s="34" t="s">
        <v>593</v>
      </c>
      <c r="I19" s="13" t="s">
        <v>594</v>
      </c>
      <c r="J19" s="13" t="s">
        <v>595</v>
      </c>
      <c r="K19" s="4" t="s">
        <v>581</v>
      </c>
      <c r="L19" s="6" t="s">
        <v>573</v>
      </c>
      <c r="M19" s="8">
        <v>1</v>
      </c>
      <c r="N19" s="8">
        <f t="shared" si="0"/>
        <v>33627894.080357134</v>
      </c>
      <c r="O19" s="8">
        <f t="shared" si="1"/>
        <v>33627894.080357134</v>
      </c>
      <c r="P19" s="35">
        <v>37663241.37</v>
      </c>
      <c r="Q19" s="36" t="s">
        <v>574</v>
      </c>
      <c r="R19" s="37" t="s">
        <v>596</v>
      </c>
      <c r="S19" s="7" t="s">
        <v>576</v>
      </c>
      <c r="T19" s="4">
        <v>0</v>
      </c>
      <c r="U19" s="14" t="s">
        <v>590</v>
      </c>
      <c r="V19" s="9" t="s">
        <v>551</v>
      </c>
      <c r="Y19" s="11"/>
    </row>
    <row r="20" spans="1:25" s="10" customFormat="1" ht="120">
      <c r="A20" s="4">
        <v>6</v>
      </c>
      <c r="B20" s="4" t="s">
        <v>577</v>
      </c>
      <c r="C20" s="4" t="s">
        <v>591</v>
      </c>
      <c r="D20" s="14" t="s">
        <v>597</v>
      </c>
      <c r="E20" s="34" t="s">
        <v>598</v>
      </c>
      <c r="F20" s="34" t="s">
        <v>598</v>
      </c>
      <c r="G20" s="34" t="s">
        <v>598</v>
      </c>
      <c r="H20" s="34" t="s">
        <v>598</v>
      </c>
      <c r="I20" s="13" t="s">
        <v>296</v>
      </c>
      <c r="J20" s="13" t="s">
        <v>295</v>
      </c>
      <c r="K20" s="4" t="s">
        <v>581</v>
      </c>
      <c r="L20" s="6" t="s">
        <v>573</v>
      </c>
      <c r="M20" s="8">
        <v>1</v>
      </c>
      <c r="N20" s="8">
        <f t="shared" si="0"/>
        <v>21399999.999999996</v>
      </c>
      <c r="O20" s="8">
        <f t="shared" si="1"/>
        <v>21399999.999999996</v>
      </c>
      <c r="P20" s="35">
        <v>23967999.999999996</v>
      </c>
      <c r="Q20" s="36" t="s">
        <v>589</v>
      </c>
      <c r="R20" s="37" t="s">
        <v>596</v>
      </c>
      <c r="S20" s="7" t="s">
        <v>576</v>
      </c>
      <c r="T20" s="4">
        <v>0</v>
      </c>
      <c r="U20" s="14" t="s">
        <v>590</v>
      </c>
      <c r="V20" s="9" t="s">
        <v>551</v>
      </c>
      <c r="Y20" s="11"/>
    </row>
    <row r="21" spans="1:25" s="10" customFormat="1" ht="120">
      <c r="A21" s="4">
        <v>7</v>
      </c>
      <c r="B21" s="4" t="s">
        <v>577</v>
      </c>
      <c r="C21" s="4" t="s">
        <v>591</v>
      </c>
      <c r="D21" s="14" t="s">
        <v>599</v>
      </c>
      <c r="E21" s="34" t="s">
        <v>600</v>
      </c>
      <c r="F21" s="34" t="s">
        <v>601</v>
      </c>
      <c r="G21" s="34" t="s">
        <v>602</v>
      </c>
      <c r="H21" s="34" t="s">
        <v>603</v>
      </c>
      <c r="I21" s="13" t="s">
        <v>604</v>
      </c>
      <c r="J21" s="13" t="s">
        <v>605</v>
      </c>
      <c r="K21" s="4" t="s">
        <v>581</v>
      </c>
      <c r="L21" s="6" t="s">
        <v>573</v>
      </c>
      <c r="M21" s="8">
        <v>1</v>
      </c>
      <c r="N21" s="8">
        <f t="shared" si="0"/>
        <v>15285714.285714284</v>
      </c>
      <c r="O21" s="8">
        <f t="shared" si="1"/>
        <v>15285714.285714284</v>
      </c>
      <c r="P21" s="35">
        <v>17120000</v>
      </c>
      <c r="Q21" s="36" t="s">
        <v>589</v>
      </c>
      <c r="R21" s="37" t="s">
        <v>596</v>
      </c>
      <c r="S21" s="7" t="s">
        <v>576</v>
      </c>
      <c r="T21" s="4">
        <v>0</v>
      </c>
      <c r="U21" s="14" t="s">
        <v>590</v>
      </c>
      <c r="V21" s="9" t="s">
        <v>551</v>
      </c>
      <c r="Y21" s="11"/>
    </row>
    <row r="22" spans="1:25" s="10" customFormat="1" ht="128.25">
      <c r="A22" s="4">
        <v>8</v>
      </c>
      <c r="B22" s="4" t="s">
        <v>577</v>
      </c>
      <c r="C22" s="4" t="s">
        <v>561</v>
      </c>
      <c r="D22" s="14" t="s">
        <v>606</v>
      </c>
      <c r="E22" s="34" t="s">
        <v>607</v>
      </c>
      <c r="F22" s="34" t="s">
        <v>608</v>
      </c>
      <c r="G22" s="34" t="s">
        <v>609</v>
      </c>
      <c r="H22" s="34" t="s">
        <v>610</v>
      </c>
      <c r="I22" s="13" t="s">
        <v>611</v>
      </c>
      <c r="J22" s="13" t="s">
        <v>612</v>
      </c>
      <c r="K22" s="4" t="s">
        <v>581</v>
      </c>
      <c r="L22" s="6" t="s">
        <v>573</v>
      </c>
      <c r="M22" s="8">
        <v>1</v>
      </c>
      <c r="N22" s="8">
        <f t="shared" si="0"/>
        <v>30357142.857142854</v>
      </c>
      <c r="O22" s="8">
        <f t="shared" si="1"/>
        <v>30357142.857142854</v>
      </c>
      <c r="P22" s="35">
        <v>34000000</v>
      </c>
      <c r="Q22" s="36" t="s">
        <v>613</v>
      </c>
      <c r="R22" s="37" t="s">
        <v>614</v>
      </c>
      <c r="S22" s="7" t="s">
        <v>576</v>
      </c>
      <c r="T22" s="4">
        <v>0</v>
      </c>
      <c r="U22" s="14" t="s">
        <v>590</v>
      </c>
      <c r="V22" s="9" t="s">
        <v>553</v>
      </c>
      <c r="Y22" s="11"/>
    </row>
    <row r="23" spans="1:25" s="10" customFormat="1" ht="120">
      <c r="A23" s="4">
        <v>9</v>
      </c>
      <c r="B23" s="4" t="s">
        <v>577</v>
      </c>
      <c r="C23" s="4" t="s">
        <v>561</v>
      </c>
      <c r="D23" s="14" t="s">
        <v>615</v>
      </c>
      <c r="E23" s="34" t="s">
        <v>616</v>
      </c>
      <c r="F23" s="34" t="s">
        <v>617</v>
      </c>
      <c r="G23" s="34" t="s">
        <v>616</v>
      </c>
      <c r="H23" s="34" t="s">
        <v>617</v>
      </c>
      <c r="I23" s="13" t="s">
        <v>618</v>
      </c>
      <c r="J23" s="13" t="s">
        <v>619</v>
      </c>
      <c r="K23" s="4" t="s">
        <v>925</v>
      </c>
      <c r="L23" s="6" t="s">
        <v>573</v>
      </c>
      <c r="M23" s="8">
        <v>1</v>
      </c>
      <c r="N23" s="8">
        <f t="shared" si="0"/>
        <v>1607142.857142857</v>
      </c>
      <c r="O23" s="8">
        <f t="shared" si="1"/>
        <v>1607142.857142857</v>
      </c>
      <c r="P23" s="35">
        <v>1800000</v>
      </c>
      <c r="Q23" s="36" t="s">
        <v>620</v>
      </c>
      <c r="R23" s="37" t="s">
        <v>614</v>
      </c>
      <c r="S23" s="7" t="s">
        <v>576</v>
      </c>
      <c r="T23" s="4">
        <v>0</v>
      </c>
      <c r="U23" s="14" t="s">
        <v>590</v>
      </c>
      <c r="V23" s="9" t="s">
        <v>553</v>
      </c>
      <c r="Y23" s="11"/>
    </row>
    <row r="24" spans="1:25" s="10" customFormat="1" ht="135">
      <c r="A24" s="4">
        <v>10</v>
      </c>
      <c r="B24" s="4" t="s">
        <v>577</v>
      </c>
      <c r="C24" s="4" t="s">
        <v>561</v>
      </c>
      <c r="D24" s="14" t="s">
        <v>621</v>
      </c>
      <c r="E24" s="34" t="s">
        <v>622</v>
      </c>
      <c r="F24" s="34" t="s">
        <v>622</v>
      </c>
      <c r="G24" s="34" t="s">
        <v>623</v>
      </c>
      <c r="H24" s="34" t="s">
        <v>623</v>
      </c>
      <c r="I24" s="13" t="s">
        <v>624</v>
      </c>
      <c r="J24" s="13" t="s">
        <v>624</v>
      </c>
      <c r="K24" s="4" t="s">
        <v>925</v>
      </c>
      <c r="L24" s="6" t="s">
        <v>573</v>
      </c>
      <c r="M24" s="8">
        <v>1</v>
      </c>
      <c r="N24" s="35">
        <v>5029800</v>
      </c>
      <c r="O24" s="35">
        <v>5029800</v>
      </c>
      <c r="P24" s="35">
        <v>5029800</v>
      </c>
      <c r="Q24" s="36" t="s">
        <v>625</v>
      </c>
      <c r="R24" s="37" t="s">
        <v>626</v>
      </c>
      <c r="S24" s="7" t="s">
        <v>576</v>
      </c>
      <c r="T24" s="4">
        <v>100</v>
      </c>
      <c r="U24" s="14" t="s">
        <v>590</v>
      </c>
      <c r="V24" s="9" t="s">
        <v>555</v>
      </c>
      <c r="Y24" s="11"/>
    </row>
    <row r="25" spans="1:25" s="10" customFormat="1" ht="135">
      <c r="A25" s="4">
        <v>11</v>
      </c>
      <c r="B25" s="4" t="s">
        <v>577</v>
      </c>
      <c r="C25" s="4" t="s">
        <v>561</v>
      </c>
      <c r="D25" s="14" t="s">
        <v>621</v>
      </c>
      <c r="E25" s="34" t="s">
        <v>622</v>
      </c>
      <c r="F25" s="34" t="s">
        <v>622</v>
      </c>
      <c r="G25" s="34" t="s">
        <v>623</v>
      </c>
      <c r="H25" s="34" t="s">
        <v>623</v>
      </c>
      <c r="I25" s="13" t="s">
        <v>627</v>
      </c>
      <c r="J25" s="13" t="s">
        <v>628</v>
      </c>
      <c r="K25" s="4" t="s">
        <v>925</v>
      </c>
      <c r="L25" s="6" t="s">
        <v>573</v>
      </c>
      <c r="M25" s="8">
        <v>1</v>
      </c>
      <c r="N25" s="8">
        <f t="shared" si="0"/>
        <v>245592.85714285713</v>
      </c>
      <c r="O25" s="8">
        <f t="shared" si="1"/>
        <v>245592.85714285713</v>
      </c>
      <c r="P25" s="35">
        <v>275064</v>
      </c>
      <c r="Q25" s="36" t="s">
        <v>625</v>
      </c>
      <c r="R25" s="37" t="s">
        <v>626</v>
      </c>
      <c r="S25" s="7" t="s">
        <v>576</v>
      </c>
      <c r="T25" s="4">
        <v>0</v>
      </c>
      <c r="U25" s="14" t="s">
        <v>590</v>
      </c>
      <c r="V25" s="9" t="s">
        <v>555</v>
      </c>
      <c r="Y25" s="11"/>
    </row>
    <row r="26" spans="1:25" s="10" customFormat="1" ht="120">
      <c r="A26" s="4">
        <v>12</v>
      </c>
      <c r="B26" s="4" t="s">
        <v>577</v>
      </c>
      <c r="C26" s="4" t="s">
        <v>561</v>
      </c>
      <c r="D26" s="14" t="s">
        <v>629</v>
      </c>
      <c r="E26" s="34" t="s">
        <v>630</v>
      </c>
      <c r="F26" s="34" t="s">
        <v>630</v>
      </c>
      <c r="G26" s="34" t="s">
        <v>631</v>
      </c>
      <c r="H26" s="34" t="s">
        <v>631</v>
      </c>
      <c r="I26" s="13" t="s">
        <v>632</v>
      </c>
      <c r="J26" s="13" t="s">
        <v>633</v>
      </c>
      <c r="K26" s="4" t="s">
        <v>564</v>
      </c>
      <c r="L26" s="6" t="s">
        <v>573</v>
      </c>
      <c r="M26" s="8">
        <v>1</v>
      </c>
      <c r="N26" s="8">
        <v>12000000</v>
      </c>
      <c r="O26" s="8">
        <v>12000000</v>
      </c>
      <c r="P26" s="35">
        <v>12000000</v>
      </c>
      <c r="Q26" s="36" t="s">
        <v>625</v>
      </c>
      <c r="R26" s="37" t="s">
        <v>626</v>
      </c>
      <c r="S26" s="7" t="s">
        <v>576</v>
      </c>
      <c r="T26" s="4">
        <v>0</v>
      </c>
      <c r="U26" s="14" t="s">
        <v>590</v>
      </c>
      <c r="V26" s="9" t="s">
        <v>555</v>
      </c>
      <c r="Y26" s="11"/>
    </row>
    <row r="27" spans="1:25" s="10" customFormat="1" ht="120">
      <c r="A27" s="4">
        <v>13</v>
      </c>
      <c r="B27" s="4" t="s">
        <v>577</v>
      </c>
      <c r="C27" s="4" t="s">
        <v>561</v>
      </c>
      <c r="D27" s="14" t="s">
        <v>634</v>
      </c>
      <c r="E27" s="34" t="s">
        <v>635</v>
      </c>
      <c r="F27" s="34" t="s">
        <v>635</v>
      </c>
      <c r="G27" s="34" t="s">
        <v>635</v>
      </c>
      <c r="H27" s="34" t="s">
        <v>635</v>
      </c>
      <c r="I27" s="13" t="s">
        <v>297</v>
      </c>
      <c r="J27" s="13" t="s">
        <v>636</v>
      </c>
      <c r="K27" s="4" t="s">
        <v>581</v>
      </c>
      <c r="L27" s="6" t="s">
        <v>573</v>
      </c>
      <c r="M27" s="8">
        <v>1</v>
      </c>
      <c r="N27" s="8">
        <f>O27</f>
        <v>455357142.8571428</v>
      </c>
      <c r="O27" s="8">
        <f>P27/1.12</f>
        <v>455357142.8571428</v>
      </c>
      <c r="P27" s="35">
        <v>510000000</v>
      </c>
      <c r="Q27" s="36" t="s">
        <v>589</v>
      </c>
      <c r="R27" s="37" t="s">
        <v>637</v>
      </c>
      <c r="S27" s="7" t="s">
        <v>576</v>
      </c>
      <c r="T27" s="4">
        <v>0</v>
      </c>
      <c r="U27" s="14" t="s">
        <v>590</v>
      </c>
      <c r="V27" s="9" t="s">
        <v>555</v>
      </c>
      <c r="Y27" s="11"/>
    </row>
    <row r="28" spans="1:25" s="10" customFormat="1" ht="85.5">
      <c r="A28" s="4">
        <v>14</v>
      </c>
      <c r="B28" s="4" t="s">
        <v>577</v>
      </c>
      <c r="C28" s="4" t="s">
        <v>561</v>
      </c>
      <c r="D28" s="14" t="s">
        <v>638</v>
      </c>
      <c r="E28" s="34" t="s">
        <v>639</v>
      </c>
      <c r="F28" s="34" t="s">
        <v>640</v>
      </c>
      <c r="G28" s="34" t="s">
        <v>300</v>
      </c>
      <c r="H28" s="34" t="s">
        <v>299</v>
      </c>
      <c r="I28" s="13" t="s">
        <v>641</v>
      </c>
      <c r="J28" s="13" t="s">
        <v>642</v>
      </c>
      <c r="K28" s="55" t="s">
        <v>588</v>
      </c>
      <c r="L28" s="6" t="s">
        <v>573</v>
      </c>
      <c r="M28" s="8">
        <v>1</v>
      </c>
      <c r="N28" s="8">
        <f>O28</f>
        <v>4452000</v>
      </c>
      <c r="O28" s="8">
        <f>P28/1.12</f>
        <v>4452000</v>
      </c>
      <c r="P28" s="35">
        <v>4986240</v>
      </c>
      <c r="Q28" s="36" t="s">
        <v>620</v>
      </c>
      <c r="R28" s="37" t="s">
        <v>596</v>
      </c>
      <c r="S28" s="7" t="s">
        <v>576</v>
      </c>
      <c r="T28" s="4">
        <v>0</v>
      </c>
      <c r="U28" s="14" t="s">
        <v>500</v>
      </c>
      <c r="V28" s="9" t="s">
        <v>556</v>
      </c>
      <c r="Y28" s="11"/>
    </row>
    <row r="29" spans="1:25" s="10" customFormat="1" ht="120">
      <c r="A29" s="4">
        <v>15</v>
      </c>
      <c r="B29" s="4" t="s">
        <v>566</v>
      </c>
      <c r="C29" s="4" t="s">
        <v>561</v>
      </c>
      <c r="D29" s="14" t="s">
        <v>643</v>
      </c>
      <c r="E29" s="34" t="s">
        <v>644</v>
      </c>
      <c r="F29" s="34" t="s">
        <v>644</v>
      </c>
      <c r="G29" s="34" t="s">
        <v>645</v>
      </c>
      <c r="H29" s="34" t="s">
        <v>645</v>
      </c>
      <c r="I29" s="13" t="s">
        <v>646</v>
      </c>
      <c r="J29" s="13" t="s">
        <v>647</v>
      </c>
      <c r="K29" s="4" t="s">
        <v>925</v>
      </c>
      <c r="L29" s="6" t="s">
        <v>573</v>
      </c>
      <c r="M29" s="8">
        <v>1</v>
      </c>
      <c r="N29" s="35">
        <v>15000000</v>
      </c>
      <c r="O29" s="35">
        <v>15000000</v>
      </c>
      <c r="P29" s="35">
        <v>15000000</v>
      </c>
      <c r="Q29" s="36" t="s">
        <v>648</v>
      </c>
      <c r="R29" s="37" t="s">
        <v>649</v>
      </c>
      <c r="S29" s="7" t="s">
        <v>576</v>
      </c>
      <c r="T29" s="4">
        <v>100</v>
      </c>
      <c r="U29" s="14" t="s">
        <v>590</v>
      </c>
      <c r="V29" s="9" t="s">
        <v>556</v>
      </c>
      <c r="Y29" s="11"/>
    </row>
    <row r="30" spans="1:25" s="10" customFormat="1" ht="120">
      <c r="A30" s="4">
        <v>16</v>
      </c>
      <c r="B30" s="4" t="s">
        <v>577</v>
      </c>
      <c r="C30" s="4" t="s">
        <v>561</v>
      </c>
      <c r="D30" s="14" t="s">
        <v>650</v>
      </c>
      <c r="E30" s="34" t="s">
        <v>651</v>
      </c>
      <c r="F30" s="34" t="s">
        <v>652</v>
      </c>
      <c r="G30" s="34" t="s">
        <v>302</v>
      </c>
      <c r="H30" s="34" t="s">
        <v>301</v>
      </c>
      <c r="I30" s="13" t="s">
        <v>653</v>
      </c>
      <c r="J30" s="13" t="s">
        <v>654</v>
      </c>
      <c r="K30" s="4" t="s">
        <v>925</v>
      </c>
      <c r="L30" s="6" t="s">
        <v>573</v>
      </c>
      <c r="M30" s="8">
        <v>1</v>
      </c>
      <c r="N30" s="8">
        <f aca="true" t="shared" si="2" ref="N30:N38">O30</f>
        <v>1847999.9999999998</v>
      </c>
      <c r="O30" s="8">
        <f aca="true" t="shared" si="3" ref="O30:O40">P30/1.12</f>
        <v>1847999.9999999998</v>
      </c>
      <c r="P30" s="35">
        <v>2069760</v>
      </c>
      <c r="Q30" s="36" t="s">
        <v>620</v>
      </c>
      <c r="R30" s="37" t="s">
        <v>596</v>
      </c>
      <c r="S30" s="7" t="s">
        <v>576</v>
      </c>
      <c r="T30" s="4">
        <v>0</v>
      </c>
      <c r="U30" s="14" t="s">
        <v>590</v>
      </c>
      <c r="V30" s="9" t="s">
        <v>556</v>
      </c>
      <c r="Y30" s="11"/>
    </row>
    <row r="31" spans="1:25" s="10" customFormat="1" ht="135">
      <c r="A31" s="55">
        <v>17</v>
      </c>
      <c r="B31" s="4" t="s">
        <v>577</v>
      </c>
      <c r="C31" s="4" t="s">
        <v>561</v>
      </c>
      <c r="D31" s="14" t="s">
        <v>655</v>
      </c>
      <c r="E31" s="34" t="s">
        <v>303</v>
      </c>
      <c r="F31" s="34" t="s">
        <v>303</v>
      </c>
      <c r="G31" s="34" t="s">
        <v>304</v>
      </c>
      <c r="H31" s="34" t="s">
        <v>304</v>
      </c>
      <c r="I31" s="13" t="s">
        <v>656</v>
      </c>
      <c r="J31" s="13" t="s">
        <v>657</v>
      </c>
      <c r="K31" s="55" t="s">
        <v>588</v>
      </c>
      <c r="L31" s="6" t="s">
        <v>573</v>
      </c>
      <c r="M31" s="8">
        <v>1</v>
      </c>
      <c r="N31" s="8">
        <f>O31</f>
        <v>3199999.9999999995</v>
      </c>
      <c r="O31" s="8">
        <f t="shared" si="3"/>
        <v>3199999.9999999995</v>
      </c>
      <c r="P31" s="35">
        <v>3584000</v>
      </c>
      <c r="Q31" s="36" t="s">
        <v>620</v>
      </c>
      <c r="R31" s="37" t="s">
        <v>596</v>
      </c>
      <c r="S31" s="7" t="s">
        <v>576</v>
      </c>
      <c r="T31" s="4">
        <v>0</v>
      </c>
      <c r="U31" s="14" t="s">
        <v>500</v>
      </c>
      <c r="V31" s="9" t="s">
        <v>556</v>
      </c>
      <c r="Y31" s="11"/>
    </row>
    <row r="32" spans="1:25" s="10" customFormat="1" ht="135">
      <c r="A32" s="4">
        <v>18</v>
      </c>
      <c r="B32" s="4" t="s">
        <v>577</v>
      </c>
      <c r="C32" s="4" t="s">
        <v>561</v>
      </c>
      <c r="D32" s="14" t="s">
        <v>655</v>
      </c>
      <c r="E32" s="34" t="s">
        <v>303</v>
      </c>
      <c r="F32" s="34" t="s">
        <v>303</v>
      </c>
      <c r="G32" s="34" t="s">
        <v>304</v>
      </c>
      <c r="H32" s="34" t="s">
        <v>304</v>
      </c>
      <c r="I32" s="13" t="s">
        <v>658</v>
      </c>
      <c r="J32" s="13" t="s">
        <v>298</v>
      </c>
      <c r="K32" s="4" t="s">
        <v>925</v>
      </c>
      <c r="L32" s="6" t="s">
        <v>573</v>
      </c>
      <c r="M32" s="8">
        <v>1</v>
      </c>
      <c r="N32" s="8">
        <f t="shared" si="2"/>
        <v>600000</v>
      </c>
      <c r="O32" s="8">
        <f t="shared" si="3"/>
        <v>600000</v>
      </c>
      <c r="P32" s="35">
        <v>672000</v>
      </c>
      <c r="Q32" s="36" t="s">
        <v>620</v>
      </c>
      <c r="R32" s="37" t="s">
        <v>596</v>
      </c>
      <c r="S32" s="7" t="s">
        <v>576</v>
      </c>
      <c r="T32" s="4">
        <v>0</v>
      </c>
      <c r="U32" s="14" t="s">
        <v>590</v>
      </c>
      <c r="V32" s="9" t="s">
        <v>556</v>
      </c>
      <c r="Y32" s="11"/>
    </row>
    <row r="33" spans="1:25" s="10" customFormat="1" ht="135">
      <c r="A33" s="4">
        <v>19</v>
      </c>
      <c r="B33" s="4" t="s">
        <v>577</v>
      </c>
      <c r="C33" s="4" t="s">
        <v>561</v>
      </c>
      <c r="D33" s="14" t="s">
        <v>659</v>
      </c>
      <c r="E33" s="34" t="s">
        <v>660</v>
      </c>
      <c r="F33" s="34" t="s">
        <v>660</v>
      </c>
      <c r="G33" s="34" t="s">
        <v>661</v>
      </c>
      <c r="H33" s="34" t="s">
        <v>661</v>
      </c>
      <c r="I33" s="13" t="s">
        <v>662</v>
      </c>
      <c r="J33" s="13" t="s">
        <v>663</v>
      </c>
      <c r="K33" s="4" t="s">
        <v>925</v>
      </c>
      <c r="L33" s="6" t="s">
        <v>573</v>
      </c>
      <c r="M33" s="8">
        <v>1</v>
      </c>
      <c r="N33" s="8">
        <f t="shared" si="2"/>
        <v>1949999.9999999998</v>
      </c>
      <c r="O33" s="8">
        <f t="shared" si="3"/>
        <v>1949999.9999999998</v>
      </c>
      <c r="P33" s="35">
        <v>2184000</v>
      </c>
      <c r="Q33" s="36" t="s">
        <v>620</v>
      </c>
      <c r="R33" s="37" t="s">
        <v>596</v>
      </c>
      <c r="S33" s="7" t="s">
        <v>576</v>
      </c>
      <c r="T33" s="4">
        <v>0</v>
      </c>
      <c r="U33" s="14" t="s">
        <v>590</v>
      </c>
      <c r="V33" s="9" t="s">
        <v>556</v>
      </c>
      <c r="Y33" s="11"/>
    </row>
    <row r="34" spans="1:25" s="10" customFormat="1" ht="120">
      <c r="A34" s="4">
        <v>20</v>
      </c>
      <c r="B34" s="4" t="s">
        <v>577</v>
      </c>
      <c r="C34" s="4" t="s">
        <v>561</v>
      </c>
      <c r="D34" s="14" t="s">
        <v>664</v>
      </c>
      <c r="E34" s="34" t="s">
        <v>305</v>
      </c>
      <c r="F34" s="34" t="s">
        <v>665</v>
      </c>
      <c r="G34" s="34" t="s">
        <v>305</v>
      </c>
      <c r="H34" s="34" t="s">
        <v>666</v>
      </c>
      <c r="I34" s="13" t="s">
        <v>667</v>
      </c>
      <c r="J34" s="13" t="s">
        <v>668</v>
      </c>
      <c r="K34" s="4" t="s">
        <v>925</v>
      </c>
      <c r="L34" s="6" t="s">
        <v>573</v>
      </c>
      <c r="M34" s="8">
        <v>1</v>
      </c>
      <c r="N34" s="8">
        <f t="shared" si="2"/>
        <v>4023214.2857142854</v>
      </c>
      <c r="O34" s="8">
        <f t="shared" si="3"/>
        <v>4023214.2857142854</v>
      </c>
      <c r="P34" s="35">
        <v>4506000</v>
      </c>
      <c r="Q34" s="36" t="s">
        <v>625</v>
      </c>
      <c r="R34" s="37" t="s">
        <v>596</v>
      </c>
      <c r="S34" s="7" t="s">
        <v>576</v>
      </c>
      <c r="T34" s="4">
        <v>0</v>
      </c>
      <c r="U34" s="14" t="s">
        <v>590</v>
      </c>
      <c r="V34" s="9" t="s">
        <v>557</v>
      </c>
      <c r="Y34" s="11"/>
    </row>
    <row r="35" spans="1:25" s="10" customFormat="1" ht="150">
      <c r="A35" s="4">
        <v>21</v>
      </c>
      <c r="B35" s="4" t="s">
        <v>577</v>
      </c>
      <c r="C35" s="4" t="s">
        <v>561</v>
      </c>
      <c r="D35" s="14" t="s">
        <v>669</v>
      </c>
      <c r="E35" s="34" t="s">
        <v>670</v>
      </c>
      <c r="F35" s="34" t="s">
        <v>670</v>
      </c>
      <c r="G35" s="34" t="s">
        <v>671</v>
      </c>
      <c r="H35" s="34" t="s">
        <v>671</v>
      </c>
      <c r="I35" s="13" t="s">
        <v>672</v>
      </c>
      <c r="J35" s="13" t="s">
        <v>673</v>
      </c>
      <c r="K35" s="4" t="s">
        <v>925</v>
      </c>
      <c r="L35" s="6" t="s">
        <v>573</v>
      </c>
      <c r="M35" s="8">
        <v>1</v>
      </c>
      <c r="N35" s="8">
        <f t="shared" si="2"/>
        <v>2184000</v>
      </c>
      <c r="O35" s="8">
        <f t="shared" si="3"/>
        <v>2184000</v>
      </c>
      <c r="P35" s="35">
        <v>2446080</v>
      </c>
      <c r="Q35" s="36" t="s">
        <v>620</v>
      </c>
      <c r="R35" s="37" t="s">
        <v>596</v>
      </c>
      <c r="S35" s="7" t="s">
        <v>576</v>
      </c>
      <c r="T35" s="4">
        <v>0</v>
      </c>
      <c r="U35" s="14" t="s">
        <v>590</v>
      </c>
      <c r="V35" s="9" t="s">
        <v>557</v>
      </c>
      <c r="Y35" s="11"/>
    </row>
    <row r="36" spans="1:25" s="10" customFormat="1" ht="105">
      <c r="A36" s="49">
        <v>22</v>
      </c>
      <c r="B36" s="4" t="s">
        <v>577</v>
      </c>
      <c r="C36" s="4" t="s">
        <v>561</v>
      </c>
      <c r="D36" s="14" t="s">
        <v>674</v>
      </c>
      <c r="E36" s="34" t="s">
        <v>675</v>
      </c>
      <c r="F36" s="34" t="s">
        <v>676</v>
      </c>
      <c r="G36" s="34" t="s">
        <v>677</v>
      </c>
      <c r="H36" s="34" t="s">
        <v>678</v>
      </c>
      <c r="I36" s="13" t="s">
        <v>679</v>
      </c>
      <c r="J36" s="13" t="s">
        <v>680</v>
      </c>
      <c r="K36" s="49" t="s">
        <v>925</v>
      </c>
      <c r="L36" s="6" t="s">
        <v>573</v>
      </c>
      <c r="M36" s="8">
        <v>1</v>
      </c>
      <c r="N36" s="8">
        <f t="shared" si="2"/>
        <v>28392857.14285714</v>
      </c>
      <c r="O36" s="8">
        <f t="shared" si="3"/>
        <v>28392857.14285714</v>
      </c>
      <c r="P36" s="35">
        <v>31800000</v>
      </c>
      <c r="Q36" s="36" t="s">
        <v>625</v>
      </c>
      <c r="R36" s="37" t="s">
        <v>596</v>
      </c>
      <c r="S36" s="7" t="s">
        <v>576</v>
      </c>
      <c r="T36" s="4">
        <v>0</v>
      </c>
      <c r="U36" s="14" t="s">
        <v>487</v>
      </c>
      <c r="V36" s="9" t="s">
        <v>557</v>
      </c>
      <c r="Y36" s="11"/>
    </row>
    <row r="37" spans="1:25" s="10" customFormat="1" ht="135">
      <c r="A37" s="4">
        <v>23</v>
      </c>
      <c r="B37" s="4" t="s">
        <v>577</v>
      </c>
      <c r="C37" s="4" t="s">
        <v>561</v>
      </c>
      <c r="D37" s="14" t="s">
        <v>621</v>
      </c>
      <c r="E37" s="34" t="s">
        <v>622</v>
      </c>
      <c r="F37" s="34" t="s">
        <v>622</v>
      </c>
      <c r="G37" s="34" t="s">
        <v>623</v>
      </c>
      <c r="H37" s="34" t="s">
        <v>623</v>
      </c>
      <c r="I37" s="13" t="s">
        <v>681</v>
      </c>
      <c r="J37" s="13" t="s">
        <v>682</v>
      </c>
      <c r="K37" s="4" t="s">
        <v>925</v>
      </c>
      <c r="L37" s="6" t="s">
        <v>573</v>
      </c>
      <c r="M37" s="8">
        <v>1</v>
      </c>
      <c r="N37" s="8">
        <f t="shared" si="2"/>
        <v>1599999.9999999998</v>
      </c>
      <c r="O37" s="8">
        <f t="shared" si="3"/>
        <v>1599999.9999999998</v>
      </c>
      <c r="P37" s="35">
        <v>1792000</v>
      </c>
      <c r="Q37" s="36" t="s">
        <v>625</v>
      </c>
      <c r="R37" s="37" t="s">
        <v>596</v>
      </c>
      <c r="S37" s="7" t="s">
        <v>576</v>
      </c>
      <c r="T37" s="4">
        <v>100</v>
      </c>
      <c r="U37" s="14" t="s">
        <v>590</v>
      </c>
      <c r="V37" s="9" t="s">
        <v>559</v>
      </c>
      <c r="Y37" s="11"/>
    </row>
    <row r="38" spans="1:25" s="10" customFormat="1" ht="135">
      <c r="A38" s="4">
        <v>24</v>
      </c>
      <c r="B38" s="4" t="s">
        <v>577</v>
      </c>
      <c r="C38" s="4" t="s">
        <v>561</v>
      </c>
      <c r="D38" s="14" t="s">
        <v>621</v>
      </c>
      <c r="E38" s="34" t="s">
        <v>622</v>
      </c>
      <c r="F38" s="34" t="s">
        <v>622</v>
      </c>
      <c r="G38" s="34" t="s">
        <v>623</v>
      </c>
      <c r="H38" s="34" t="s">
        <v>623</v>
      </c>
      <c r="I38" s="13" t="s">
        <v>683</v>
      </c>
      <c r="J38" s="13" t="s">
        <v>684</v>
      </c>
      <c r="K38" s="4" t="s">
        <v>925</v>
      </c>
      <c r="L38" s="6" t="s">
        <v>573</v>
      </c>
      <c r="M38" s="8">
        <v>1</v>
      </c>
      <c r="N38" s="8">
        <f t="shared" si="2"/>
        <v>17000000</v>
      </c>
      <c r="O38" s="8">
        <f t="shared" si="3"/>
        <v>17000000</v>
      </c>
      <c r="P38" s="35">
        <v>19040000</v>
      </c>
      <c r="Q38" s="36" t="s">
        <v>625</v>
      </c>
      <c r="R38" s="37" t="s">
        <v>596</v>
      </c>
      <c r="S38" s="7" t="s">
        <v>576</v>
      </c>
      <c r="T38" s="4">
        <v>100</v>
      </c>
      <c r="U38" s="14" t="s">
        <v>590</v>
      </c>
      <c r="V38" s="9" t="s">
        <v>559</v>
      </c>
      <c r="Y38" s="11"/>
    </row>
    <row r="39" spans="1:25" s="10" customFormat="1" ht="120">
      <c r="A39" s="55">
        <v>25</v>
      </c>
      <c r="B39" s="4" t="s">
        <v>577</v>
      </c>
      <c r="C39" s="4" t="s">
        <v>685</v>
      </c>
      <c r="D39" s="14" t="s">
        <v>686</v>
      </c>
      <c r="E39" s="34" t="s">
        <v>687</v>
      </c>
      <c r="F39" s="34" t="s">
        <v>687</v>
      </c>
      <c r="G39" s="34" t="s">
        <v>688</v>
      </c>
      <c r="H39" s="34" t="s">
        <v>688</v>
      </c>
      <c r="I39" s="56" t="s">
        <v>501</v>
      </c>
      <c r="J39" s="56" t="s">
        <v>502</v>
      </c>
      <c r="K39" s="4" t="s">
        <v>581</v>
      </c>
      <c r="L39" s="6" t="s">
        <v>689</v>
      </c>
      <c r="M39" s="8">
        <v>1</v>
      </c>
      <c r="N39" s="8">
        <f>O39/M39</f>
        <v>11870982.142857142</v>
      </c>
      <c r="O39" s="8">
        <f t="shared" si="3"/>
        <v>11870982.142857142</v>
      </c>
      <c r="P39" s="35">
        <v>13295500</v>
      </c>
      <c r="Q39" s="57" t="s">
        <v>620</v>
      </c>
      <c r="R39" s="55" t="s">
        <v>503</v>
      </c>
      <c r="S39" s="7" t="s">
        <v>576</v>
      </c>
      <c r="T39" s="4">
        <v>0</v>
      </c>
      <c r="U39" s="14" t="s">
        <v>504</v>
      </c>
      <c r="V39" s="9" t="s">
        <v>559</v>
      </c>
      <c r="Y39" s="11"/>
    </row>
    <row r="40" spans="1:25" s="10" customFormat="1" ht="120">
      <c r="A40" s="55">
        <v>26</v>
      </c>
      <c r="B40" s="4" t="s">
        <v>577</v>
      </c>
      <c r="C40" s="4" t="s">
        <v>685</v>
      </c>
      <c r="D40" s="14" t="s">
        <v>686</v>
      </c>
      <c r="E40" s="34" t="s">
        <v>687</v>
      </c>
      <c r="F40" s="34" t="s">
        <v>687</v>
      </c>
      <c r="G40" s="34" t="s">
        <v>688</v>
      </c>
      <c r="H40" s="34" t="s">
        <v>688</v>
      </c>
      <c r="I40" s="56" t="s">
        <v>505</v>
      </c>
      <c r="J40" s="56" t="s">
        <v>506</v>
      </c>
      <c r="K40" s="55" t="s">
        <v>588</v>
      </c>
      <c r="L40" s="6" t="s">
        <v>689</v>
      </c>
      <c r="M40" s="8">
        <v>1</v>
      </c>
      <c r="N40" s="8">
        <f>O40/M40</f>
        <v>4241116.071428571</v>
      </c>
      <c r="O40" s="8">
        <f t="shared" si="3"/>
        <v>4241116.071428571</v>
      </c>
      <c r="P40" s="35">
        <v>4750050</v>
      </c>
      <c r="Q40" s="57" t="s">
        <v>971</v>
      </c>
      <c r="R40" s="55" t="s">
        <v>503</v>
      </c>
      <c r="S40" s="7" t="s">
        <v>576</v>
      </c>
      <c r="T40" s="4">
        <v>0</v>
      </c>
      <c r="U40" s="14" t="s">
        <v>507</v>
      </c>
      <c r="V40" s="9" t="s">
        <v>559</v>
      </c>
      <c r="Y40" s="11"/>
    </row>
    <row r="41" spans="1:25" s="10" customFormat="1" ht="165">
      <c r="A41" s="4">
        <v>27</v>
      </c>
      <c r="B41" s="4" t="s">
        <v>577</v>
      </c>
      <c r="C41" s="4" t="s">
        <v>561</v>
      </c>
      <c r="D41" s="14" t="s">
        <v>690</v>
      </c>
      <c r="E41" s="34" t="s">
        <v>691</v>
      </c>
      <c r="F41" s="34" t="s">
        <v>691</v>
      </c>
      <c r="G41" s="34" t="s">
        <v>692</v>
      </c>
      <c r="H41" s="34" t="s">
        <v>692</v>
      </c>
      <c r="I41" s="13" t="s">
        <v>693</v>
      </c>
      <c r="J41" s="13" t="s">
        <v>694</v>
      </c>
      <c r="K41" s="4" t="s">
        <v>588</v>
      </c>
      <c r="L41" s="6" t="s">
        <v>573</v>
      </c>
      <c r="M41" s="8">
        <v>1</v>
      </c>
      <c r="N41" s="8">
        <f aca="true" t="shared" si="4" ref="N41:N104">O41</f>
        <v>428571.4285714285</v>
      </c>
      <c r="O41" s="8">
        <f aca="true" t="shared" si="5" ref="O41:O104">P41/1.12</f>
        <v>428571.4285714285</v>
      </c>
      <c r="P41" s="35">
        <v>480000</v>
      </c>
      <c r="Q41" s="36" t="s">
        <v>625</v>
      </c>
      <c r="R41" s="37" t="s">
        <v>596</v>
      </c>
      <c r="S41" s="7" t="s">
        <v>576</v>
      </c>
      <c r="T41" s="4">
        <v>100</v>
      </c>
      <c r="U41" s="14" t="s">
        <v>590</v>
      </c>
      <c r="V41" s="9" t="s">
        <v>554</v>
      </c>
      <c r="Y41" s="11"/>
    </row>
    <row r="42" spans="1:25" s="10" customFormat="1" ht="120">
      <c r="A42" s="4">
        <v>28</v>
      </c>
      <c r="B42" s="4" t="s">
        <v>577</v>
      </c>
      <c r="C42" s="4" t="s">
        <v>561</v>
      </c>
      <c r="D42" s="14" t="s">
        <v>695</v>
      </c>
      <c r="E42" s="34" t="s">
        <v>696</v>
      </c>
      <c r="F42" s="34" t="s">
        <v>696</v>
      </c>
      <c r="G42" s="34" t="s">
        <v>697</v>
      </c>
      <c r="H42" s="34" t="s">
        <v>697</v>
      </c>
      <c r="I42" s="13" t="s">
        <v>698</v>
      </c>
      <c r="J42" s="13" t="s">
        <v>699</v>
      </c>
      <c r="K42" s="4" t="s">
        <v>588</v>
      </c>
      <c r="L42" s="6" t="s">
        <v>573</v>
      </c>
      <c r="M42" s="8">
        <v>1</v>
      </c>
      <c r="N42" s="8">
        <f t="shared" si="4"/>
        <v>26657142.857142854</v>
      </c>
      <c r="O42" s="8">
        <f t="shared" si="5"/>
        <v>26657142.857142854</v>
      </c>
      <c r="P42" s="35">
        <v>29856000</v>
      </c>
      <c r="Q42" s="36" t="s">
        <v>700</v>
      </c>
      <c r="R42" s="37" t="s">
        <v>596</v>
      </c>
      <c r="S42" s="7" t="s">
        <v>576</v>
      </c>
      <c r="T42" s="4">
        <v>100</v>
      </c>
      <c r="U42" s="14" t="s">
        <v>590</v>
      </c>
      <c r="V42" s="9" t="s">
        <v>554</v>
      </c>
      <c r="Y42" s="11"/>
    </row>
    <row r="43" spans="1:25" s="10" customFormat="1" ht="120">
      <c r="A43" s="4">
        <v>29</v>
      </c>
      <c r="B43" s="4" t="s">
        <v>577</v>
      </c>
      <c r="C43" s="4" t="s">
        <v>561</v>
      </c>
      <c r="D43" s="14" t="s">
        <v>701</v>
      </c>
      <c r="E43" s="34" t="s">
        <v>702</v>
      </c>
      <c r="F43" s="34" t="s">
        <v>702</v>
      </c>
      <c r="G43" s="34" t="s">
        <v>703</v>
      </c>
      <c r="H43" s="34" t="s">
        <v>703</v>
      </c>
      <c r="I43" s="13" t="s">
        <v>704</v>
      </c>
      <c r="J43" s="13" t="s">
        <v>705</v>
      </c>
      <c r="K43" s="4" t="s">
        <v>581</v>
      </c>
      <c r="L43" s="6" t="s">
        <v>573</v>
      </c>
      <c r="M43" s="8">
        <v>1</v>
      </c>
      <c r="N43" s="8">
        <f t="shared" si="4"/>
        <v>358928571.4285714</v>
      </c>
      <c r="O43" s="8">
        <f t="shared" si="5"/>
        <v>358928571.4285714</v>
      </c>
      <c r="P43" s="35">
        <v>402000000</v>
      </c>
      <c r="Q43" s="36" t="s">
        <v>625</v>
      </c>
      <c r="R43" s="37" t="s">
        <v>596</v>
      </c>
      <c r="S43" s="7" t="s">
        <v>576</v>
      </c>
      <c r="T43" s="4">
        <v>0</v>
      </c>
      <c r="U43" s="14" t="s">
        <v>590</v>
      </c>
      <c r="V43" s="9" t="s">
        <v>554</v>
      </c>
      <c r="Y43" s="11"/>
    </row>
    <row r="44" spans="1:25" s="10" customFormat="1" ht="165">
      <c r="A44" s="4">
        <v>30</v>
      </c>
      <c r="B44" s="4" t="s">
        <v>577</v>
      </c>
      <c r="C44" s="4" t="s">
        <v>561</v>
      </c>
      <c r="D44" s="14" t="s">
        <v>706</v>
      </c>
      <c r="E44" s="34" t="s">
        <v>707</v>
      </c>
      <c r="F44" s="34" t="s">
        <v>707</v>
      </c>
      <c r="G44" s="34" t="s">
        <v>708</v>
      </c>
      <c r="H44" s="34" t="s">
        <v>708</v>
      </c>
      <c r="I44" s="13" t="s">
        <v>709</v>
      </c>
      <c r="J44" s="13" t="s">
        <v>710</v>
      </c>
      <c r="K44" s="4" t="s">
        <v>581</v>
      </c>
      <c r="L44" s="6" t="s">
        <v>573</v>
      </c>
      <c r="M44" s="8">
        <v>1</v>
      </c>
      <c r="N44" s="8">
        <f t="shared" si="4"/>
        <v>13392857.142857142</v>
      </c>
      <c r="O44" s="8">
        <f t="shared" si="5"/>
        <v>13392857.142857142</v>
      </c>
      <c r="P44" s="35">
        <v>15000000</v>
      </c>
      <c r="Q44" s="36" t="s">
        <v>711</v>
      </c>
      <c r="R44" s="37" t="s">
        <v>596</v>
      </c>
      <c r="S44" s="7" t="s">
        <v>576</v>
      </c>
      <c r="T44" s="4">
        <v>0</v>
      </c>
      <c r="U44" s="14" t="s">
        <v>590</v>
      </c>
      <c r="V44" s="9" t="s">
        <v>554</v>
      </c>
      <c r="Y44" s="11"/>
    </row>
    <row r="45" spans="1:25" s="10" customFormat="1" ht="165">
      <c r="A45" s="4">
        <v>31</v>
      </c>
      <c r="B45" s="4" t="s">
        <v>577</v>
      </c>
      <c r="C45" s="4" t="s">
        <v>561</v>
      </c>
      <c r="D45" s="14" t="s">
        <v>706</v>
      </c>
      <c r="E45" s="34" t="s">
        <v>707</v>
      </c>
      <c r="F45" s="34" t="s">
        <v>707</v>
      </c>
      <c r="G45" s="34" t="s">
        <v>708</v>
      </c>
      <c r="H45" s="34" t="s">
        <v>708</v>
      </c>
      <c r="I45" s="13" t="s">
        <v>712</v>
      </c>
      <c r="J45" s="13" t="s">
        <v>713</v>
      </c>
      <c r="K45" s="4" t="s">
        <v>925</v>
      </c>
      <c r="L45" s="6" t="s">
        <v>573</v>
      </c>
      <c r="M45" s="8">
        <v>1</v>
      </c>
      <c r="N45" s="8">
        <f t="shared" si="4"/>
        <v>1339285.714285714</v>
      </c>
      <c r="O45" s="8">
        <f t="shared" si="5"/>
        <v>1339285.714285714</v>
      </c>
      <c r="P45" s="35">
        <v>1500000</v>
      </c>
      <c r="Q45" s="36" t="s">
        <v>714</v>
      </c>
      <c r="R45" s="37" t="s">
        <v>596</v>
      </c>
      <c r="S45" s="7" t="s">
        <v>576</v>
      </c>
      <c r="T45" s="4">
        <v>0</v>
      </c>
      <c r="U45" s="14" t="s">
        <v>590</v>
      </c>
      <c r="V45" s="9" t="s">
        <v>554</v>
      </c>
      <c r="Y45" s="11"/>
    </row>
    <row r="46" spans="1:25" s="10" customFormat="1" ht="165">
      <c r="A46" s="4">
        <v>32</v>
      </c>
      <c r="B46" s="4" t="s">
        <v>577</v>
      </c>
      <c r="C46" s="4" t="s">
        <v>561</v>
      </c>
      <c r="D46" s="14" t="s">
        <v>706</v>
      </c>
      <c r="E46" s="34" t="s">
        <v>707</v>
      </c>
      <c r="F46" s="34" t="s">
        <v>707</v>
      </c>
      <c r="G46" s="34" t="s">
        <v>708</v>
      </c>
      <c r="H46" s="34" t="s">
        <v>708</v>
      </c>
      <c r="I46" s="13" t="s">
        <v>715</v>
      </c>
      <c r="J46" s="13" t="s">
        <v>716</v>
      </c>
      <c r="K46" s="4" t="s">
        <v>925</v>
      </c>
      <c r="L46" s="6" t="s">
        <v>573</v>
      </c>
      <c r="M46" s="8">
        <v>1</v>
      </c>
      <c r="N46" s="8">
        <f t="shared" si="4"/>
        <v>4464285.714285714</v>
      </c>
      <c r="O46" s="8">
        <f t="shared" si="5"/>
        <v>4464285.714285714</v>
      </c>
      <c r="P46" s="35">
        <v>5000000</v>
      </c>
      <c r="Q46" s="36" t="s">
        <v>717</v>
      </c>
      <c r="R46" s="37" t="s">
        <v>596</v>
      </c>
      <c r="S46" s="7" t="s">
        <v>576</v>
      </c>
      <c r="T46" s="4">
        <v>0</v>
      </c>
      <c r="U46" s="14" t="s">
        <v>590</v>
      </c>
      <c r="V46" s="9" t="s">
        <v>554</v>
      </c>
      <c r="Y46" s="11"/>
    </row>
    <row r="47" spans="1:25" s="10" customFormat="1" ht="165">
      <c r="A47" s="4">
        <v>33</v>
      </c>
      <c r="B47" s="4" t="s">
        <v>577</v>
      </c>
      <c r="C47" s="4" t="s">
        <v>561</v>
      </c>
      <c r="D47" s="14" t="s">
        <v>706</v>
      </c>
      <c r="E47" s="34" t="s">
        <v>707</v>
      </c>
      <c r="F47" s="34" t="s">
        <v>707</v>
      </c>
      <c r="G47" s="34" t="s">
        <v>708</v>
      </c>
      <c r="H47" s="34" t="s">
        <v>708</v>
      </c>
      <c r="I47" s="13" t="s">
        <v>306</v>
      </c>
      <c r="J47" s="13" t="s">
        <v>718</v>
      </c>
      <c r="K47" s="4" t="s">
        <v>581</v>
      </c>
      <c r="L47" s="6" t="s">
        <v>573</v>
      </c>
      <c r="M47" s="8">
        <v>1</v>
      </c>
      <c r="N47" s="8">
        <f t="shared" si="4"/>
        <v>54910714.28571428</v>
      </c>
      <c r="O47" s="8">
        <f t="shared" si="5"/>
        <v>54910714.28571428</v>
      </c>
      <c r="P47" s="35">
        <v>61500000</v>
      </c>
      <c r="Q47" s="36" t="s">
        <v>719</v>
      </c>
      <c r="R47" s="37" t="s">
        <v>596</v>
      </c>
      <c r="S47" s="7" t="s">
        <v>576</v>
      </c>
      <c r="T47" s="4">
        <v>0</v>
      </c>
      <c r="U47" s="14" t="s">
        <v>590</v>
      </c>
      <c r="V47" s="9" t="s">
        <v>554</v>
      </c>
      <c r="Y47" s="11"/>
    </row>
    <row r="48" spans="1:25" s="10" customFormat="1" ht="120">
      <c r="A48" s="4">
        <v>34</v>
      </c>
      <c r="B48" s="4" t="s">
        <v>577</v>
      </c>
      <c r="C48" s="4" t="s">
        <v>561</v>
      </c>
      <c r="D48" s="14" t="s">
        <v>720</v>
      </c>
      <c r="E48" s="34" t="s">
        <v>721</v>
      </c>
      <c r="F48" s="34" t="s">
        <v>722</v>
      </c>
      <c r="G48" s="34" t="s">
        <v>723</v>
      </c>
      <c r="H48" s="34" t="s">
        <v>723</v>
      </c>
      <c r="I48" s="13" t="s">
        <v>724</v>
      </c>
      <c r="J48" s="13" t="s">
        <v>725</v>
      </c>
      <c r="K48" s="4" t="s">
        <v>925</v>
      </c>
      <c r="L48" s="6" t="s">
        <v>573</v>
      </c>
      <c r="M48" s="8">
        <v>1</v>
      </c>
      <c r="N48" s="8">
        <f t="shared" si="4"/>
        <v>93248214.28571428</v>
      </c>
      <c r="O48" s="8">
        <f t="shared" si="5"/>
        <v>93248214.28571428</v>
      </c>
      <c r="P48" s="35">
        <v>104438000</v>
      </c>
      <c r="Q48" s="36" t="s">
        <v>700</v>
      </c>
      <c r="R48" s="37" t="s">
        <v>596</v>
      </c>
      <c r="S48" s="7" t="s">
        <v>576</v>
      </c>
      <c r="T48" s="4">
        <v>0</v>
      </c>
      <c r="U48" s="14" t="s">
        <v>590</v>
      </c>
      <c r="V48" s="9" t="s">
        <v>554</v>
      </c>
      <c r="Y48" s="11"/>
    </row>
    <row r="49" spans="1:25" s="10" customFormat="1" ht="120">
      <c r="A49" s="4">
        <v>35</v>
      </c>
      <c r="B49" s="4" t="s">
        <v>577</v>
      </c>
      <c r="C49" s="4" t="s">
        <v>561</v>
      </c>
      <c r="D49" s="14" t="s">
        <v>720</v>
      </c>
      <c r="E49" s="34" t="s">
        <v>721</v>
      </c>
      <c r="F49" s="34" t="s">
        <v>722</v>
      </c>
      <c r="G49" s="34" t="s">
        <v>723</v>
      </c>
      <c r="H49" s="34" t="s">
        <v>723</v>
      </c>
      <c r="I49" s="13" t="s">
        <v>726</v>
      </c>
      <c r="J49" s="13" t="s">
        <v>727</v>
      </c>
      <c r="K49" s="4" t="s">
        <v>925</v>
      </c>
      <c r="L49" s="6" t="s">
        <v>573</v>
      </c>
      <c r="M49" s="8">
        <v>1</v>
      </c>
      <c r="N49" s="8">
        <f t="shared" si="4"/>
        <v>1785714.2857142854</v>
      </c>
      <c r="O49" s="8">
        <f t="shared" si="5"/>
        <v>1785714.2857142854</v>
      </c>
      <c r="P49" s="35">
        <v>2000000</v>
      </c>
      <c r="Q49" s="36" t="s">
        <v>620</v>
      </c>
      <c r="R49" s="37" t="s">
        <v>596</v>
      </c>
      <c r="S49" s="7" t="s">
        <v>576</v>
      </c>
      <c r="T49" s="4">
        <v>0</v>
      </c>
      <c r="U49" s="14" t="s">
        <v>590</v>
      </c>
      <c r="V49" s="9" t="s">
        <v>554</v>
      </c>
      <c r="Y49" s="11"/>
    </row>
    <row r="50" spans="1:25" s="10" customFormat="1" ht="120">
      <c r="A50" s="4">
        <v>36</v>
      </c>
      <c r="B50" s="4" t="s">
        <v>577</v>
      </c>
      <c r="C50" s="4" t="s">
        <v>561</v>
      </c>
      <c r="D50" s="14" t="s">
        <v>728</v>
      </c>
      <c r="E50" s="34" t="s">
        <v>729</v>
      </c>
      <c r="F50" s="34" t="s">
        <v>730</v>
      </c>
      <c r="G50" s="34" t="s">
        <v>729</v>
      </c>
      <c r="H50" s="34" t="s">
        <v>730</v>
      </c>
      <c r="I50" s="13" t="s">
        <v>307</v>
      </c>
      <c r="J50" s="13" t="s">
        <v>731</v>
      </c>
      <c r="K50" s="4" t="s">
        <v>581</v>
      </c>
      <c r="L50" s="6" t="s">
        <v>573</v>
      </c>
      <c r="M50" s="8">
        <v>1</v>
      </c>
      <c r="N50" s="8">
        <f t="shared" si="4"/>
        <v>18750000</v>
      </c>
      <c r="O50" s="8">
        <f t="shared" si="5"/>
        <v>18750000</v>
      </c>
      <c r="P50" s="35">
        <v>21000000</v>
      </c>
      <c r="Q50" s="36" t="s">
        <v>719</v>
      </c>
      <c r="R50" s="37" t="s">
        <v>596</v>
      </c>
      <c r="S50" s="7" t="s">
        <v>576</v>
      </c>
      <c r="T50" s="4">
        <v>0</v>
      </c>
      <c r="U50" s="14" t="s">
        <v>590</v>
      </c>
      <c r="V50" s="9" t="s">
        <v>554</v>
      </c>
      <c r="Y50" s="11"/>
    </row>
    <row r="51" spans="1:25" s="10" customFormat="1" ht="82.5" customHeight="1">
      <c r="A51" s="49">
        <v>37</v>
      </c>
      <c r="B51" s="4" t="s">
        <v>577</v>
      </c>
      <c r="C51" s="4" t="s">
        <v>561</v>
      </c>
      <c r="D51" s="14" t="s">
        <v>732</v>
      </c>
      <c r="E51" s="34" t="s">
        <v>733</v>
      </c>
      <c r="F51" s="34" t="s">
        <v>734</v>
      </c>
      <c r="G51" s="34" t="s">
        <v>735</v>
      </c>
      <c r="H51" s="34" t="s">
        <v>736</v>
      </c>
      <c r="I51" s="13" t="s">
        <v>309</v>
      </c>
      <c r="J51" s="13" t="s">
        <v>308</v>
      </c>
      <c r="K51" s="49" t="s">
        <v>925</v>
      </c>
      <c r="L51" s="6" t="s">
        <v>573</v>
      </c>
      <c r="M51" s="8">
        <v>1</v>
      </c>
      <c r="N51" s="51">
        <f t="shared" si="4"/>
        <v>4464285.714285714</v>
      </c>
      <c r="O51" s="51">
        <f t="shared" si="5"/>
        <v>4464285.714285714</v>
      </c>
      <c r="P51" s="52">
        <v>5000000</v>
      </c>
      <c r="Q51" s="36" t="s">
        <v>625</v>
      </c>
      <c r="R51" s="37" t="s">
        <v>596</v>
      </c>
      <c r="S51" s="7" t="s">
        <v>576</v>
      </c>
      <c r="T51" s="4">
        <v>0</v>
      </c>
      <c r="U51" s="14" t="s">
        <v>488</v>
      </c>
      <c r="V51" s="9" t="s">
        <v>737</v>
      </c>
      <c r="Y51" s="11"/>
    </row>
    <row r="52" spans="1:25" s="10" customFormat="1" ht="120">
      <c r="A52" s="4">
        <v>38</v>
      </c>
      <c r="B52" s="4" t="str">
        <f>B53</f>
        <v>01 Закупки, не превышающие финансовый год</v>
      </c>
      <c r="C52" s="4" t="str">
        <f>C53</f>
        <v>Услуга</v>
      </c>
      <c r="D52" s="14" t="s">
        <v>335</v>
      </c>
      <c r="E52" s="34" t="s">
        <v>336</v>
      </c>
      <c r="F52" s="34" t="s">
        <v>336</v>
      </c>
      <c r="G52" s="34" t="s">
        <v>337</v>
      </c>
      <c r="H52" s="34" t="s">
        <v>337</v>
      </c>
      <c r="I52" s="13" t="s">
        <v>738</v>
      </c>
      <c r="J52" s="13" t="s">
        <v>739</v>
      </c>
      <c r="K52" s="4" t="s">
        <v>925</v>
      </c>
      <c r="L52" s="6" t="s">
        <v>573</v>
      </c>
      <c r="M52" s="8">
        <f>M53</f>
        <v>1</v>
      </c>
      <c r="N52" s="8">
        <f t="shared" si="4"/>
        <v>4339553.571428571</v>
      </c>
      <c r="O52" s="8">
        <f t="shared" si="5"/>
        <v>4339553.571428571</v>
      </c>
      <c r="P52" s="35">
        <v>4860300</v>
      </c>
      <c r="Q52" s="36" t="s">
        <v>740</v>
      </c>
      <c r="R52" s="37" t="s">
        <v>596</v>
      </c>
      <c r="S52" s="7" t="str">
        <f>S53</f>
        <v>710000000</v>
      </c>
      <c r="T52" s="4">
        <f>T53</f>
        <v>0</v>
      </c>
      <c r="U52" s="14" t="s">
        <v>590</v>
      </c>
      <c r="V52" s="9" t="str">
        <f>V53</f>
        <v>Пресс-служба</v>
      </c>
      <c r="Y52" s="11"/>
    </row>
    <row r="53" spans="1:25" s="10" customFormat="1" ht="120">
      <c r="A53" s="4">
        <v>39</v>
      </c>
      <c r="B53" s="4" t="s">
        <v>577</v>
      </c>
      <c r="C53" s="4" t="s">
        <v>561</v>
      </c>
      <c r="D53" s="14" t="s">
        <v>741</v>
      </c>
      <c r="E53" s="34" t="s">
        <v>742</v>
      </c>
      <c r="F53" s="34" t="s">
        <v>743</v>
      </c>
      <c r="G53" s="34" t="s">
        <v>742</v>
      </c>
      <c r="H53" s="34" t="s">
        <v>743</v>
      </c>
      <c r="I53" s="13" t="s">
        <v>744</v>
      </c>
      <c r="J53" s="13" t="s">
        <v>745</v>
      </c>
      <c r="K53" s="4" t="s">
        <v>925</v>
      </c>
      <c r="L53" s="6" t="s">
        <v>573</v>
      </c>
      <c r="M53" s="8">
        <v>1</v>
      </c>
      <c r="N53" s="8">
        <f t="shared" si="4"/>
        <v>1917857.1428571427</v>
      </c>
      <c r="O53" s="8">
        <f t="shared" si="5"/>
        <v>1917857.1428571427</v>
      </c>
      <c r="P53" s="35">
        <v>2148000</v>
      </c>
      <c r="Q53" s="36" t="s">
        <v>625</v>
      </c>
      <c r="R53" s="37" t="s">
        <v>614</v>
      </c>
      <c r="S53" s="7" t="s">
        <v>576</v>
      </c>
      <c r="T53" s="4">
        <v>0</v>
      </c>
      <c r="U53" s="14" t="s">
        <v>590</v>
      </c>
      <c r="V53" s="9" t="s">
        <v>737</v>
      </c>
      <c r="Y53" s="11"/>
    </row>
    <row r="54" spans="1:25" s="10" customFormat="1" ht="210">
      <c r="A54" s="4">
        <v>40</v>
      </c>
      <c r="B54" s="4" t="s">
        <v>577</v>
      </c>
      <c r="C54" s="4" t="s">
        <v>561</v>
      </c>
      <c r="D54" s="14" t="s">
        <v>746</v>
      </c>
      <c r="E54" s="34" t="s">
        <v>747</v>
      </c>
      <c r="F54" s="34" t="s">
        <v>748</v>
      </c>
      <c r="G54" s="34" t="s">
        <v>749</v>
      </c>
      <c r="H54" s="34" t="s">
        <v>750</v>
      </c>
      <c r="I54" s="13" t="s">
        <v>751</v>
      </c>
      <c r="J54" s="13" t="s">
        <v>752</v>
      </c>
      <c r="K54" s="4" t="s">
        <v>925</v>
      </c>
      <c r="L54" s="6" t="s">
        <v>573</v>
      </c>
      <c r="M54" s="8">
        <v>1</v>
      </c>
      <c r="N54" s="8">
        <f t="shared" si="4"/>
        <v>463999.99999999994</v>
      </c>
      <c r="O54" s="8">
        <f t="shared" si="5"/>
        <v>463999.99999999994</v>
      </c>
      <c r="P54" s="35">
        <v>519680</v>
      </c>
      <c r="Q54" s="36" t="s">
        <v>753</v>
      </c>
      <c r="R54" s="37" t="s">
        <v>614</v>
      </c>
      <c r="S54" s="7" t="s">
        <v>576</v>
      </c>
      <c r="T54" s="4">
        <v>0</v>
      </c>
      <c r="U54" s="14" t="s">
        <v>590</v>
      </c>
      <c r="V54" s="9" t="s">
        <v>737</v>
      </c>
      <c r="Y54" s="11"/>
    </row>
    <row r="55" spans="1:25" s="10" customFormat="1" ht="120">
      <c r="A55" s="4">
        <v>41</v>
      </c>
      <c r="B55" s="4" t="s">
        <v>577</v>
      </c>
      <c r="C55" s="4" t="s">
        <v>561</v>
      </c>
      <c r="D55" s="14" t="s">
        <v>754</v>
      </c>
      <c r="E55" s="34" t="s">
        <v>755</v>
      </c>
      <c r="F55" s="34" t="s">
        <v>756</v>
      </c>
      <c r="G55" s="34" t="s">
        <v>755</v>
      </c>
      <c r="H55" s="34" t="s">
        <v>757</v>
      </c>
      <c r="I55" s="13" t="s">
        <v>758</v>
      </c>
      <c r="J55" s="13" t="s">
        <v>759</v>
      </c>
      <c r="K55" s="4" t="s">
        <v>925</v>
      </c>
      <c r="L55" s="6" t="s">
        <v>573</v>
      </c>
      <c r="M55" s="8">
        <v>1</v>
      </c>
      <c r="N55" s="8">
        <f t="shared" si="4"/>
        <v>3699999.9999999995</v>
      </c>
      <c r="O55" s="8">
        <f t="shared" si="5"/>
        <v>3699999.9999999995</v>
      </c>
      <c r="P55" s="35">
        <v>4144000</v>
      </c>
      <c r="Q55" s="36" t="s">
        <v>760</v>
      </c>
      <c r="R55" s="37" t="s">
        <v>761</v>
      </c>
      <c r="S55" s="7" t="s">
        <v>576</v>
      </c>
      <c r="T55" s="4">
        <v>0</v>
      </c>
      <c r="U55" s="14" t="s">
        <v>590</v>
      </c>
      <c r="V55" s="9" t="s">
        <v>737</v>
      </c>
      <c r="Y55" s="11"/>
    </row>
    <row r="56" spans="1:25" s="10" customFormat="1" ht="120">
      <c r="A56" s="4">
        <v>42</v>
      </c>
      <c r="B56" s="4" t="s">
        <v>577</v>
      </c>
      <c r="C56" s="4" t="s">
        <v>561</v>
      </c>
      <c r="D56" s="14" t="s">
        <v>762</v>
      </c>
      <c r="E56" s="34" t="s">
        <v>763</v>
      </c>
      <c r="F56" s="34" t="s">
        <v>764</v>
      </c>
      <c r="G56" s="34" t="s">
        <v>763</v>
      </c>
      <c r="H56" s="34" t="s">
        <v>764</v>
      </c>
      <c r="I56" s="13" t="s">
        <v>765</v>
      </c>
      <c r="J56" s="13" t="s">
        <v>766</v>
      </c>
      <c r="K56" s="4" t="s">
        <v>581</v>
      </c>
      <c r="L56" s="6" t="s">
        <v>573</v>
      </c>
      <c r="M56" s="8">
        <v>1</v>
      </c>
      <c r="N56" s="8">
        <f t="shared" si="4"/>
        <v>7142857.142857142</v>
      </c>
      <c r="O56" s="8">
        <f t="shared" si="5"/>
        <v>7142857.142857142</v>
      </c>
      <c r="P56" s="35">
        <v>8000000</v>
      </c>
      <c r="Q56" s="36" t="s">
        <v>625</v>
      </c>
      <c r="R56" s="37" t="s">
        <v>614</v>
      </c>
      <c r="S56" s="7" t="s">
        <v>576</v>
      </c>
      <c r="T56" s="4">
        <v>0</v>
      </c>
      <c r="U56" s="14" t="s">
        <v>590</v>
      </c>
      <c r="V56" s="9" t="s">
        <v>737</v>
      </c>
      <c r="Y56" s="11"/>
    </row>
    <row r="57" spans="1:25" s="10" customFormat="1" ht="120">
      <c r="A57" s="4">
        <v>43</v>
      </c>
      <c r="B57" s="4" t="s">
        <v>577</v>
      </c>
      <c r="C57" s="4" t="s">
        <v>561</v>
      </c>
      <c r="D57" s="14" t="s">
        <v>762</v>
      </c>
      <c r="E57" s="34" t="s">
        <v>763</v>
      </c>
      <c r="F57" s="34" t="s">
        <v>764</v>
      </c>
      <c r="G57" s="34" t="s">
        <v>763</v>
      </c>
      <c r="H57" s="34" t="s">
        <v>764</v>
      </c>
      <c r="I57" s="13" t="s">
        <v>767</v>
      </c>
      <c r="J57" s="13" t="s">
        <v>768</v>
      </c>
      <c r="K57" s="4" t="s">
        <v>581</v>
      </c>
      <c r="L57" s="6" t="s">
        <v>573</v>
      </c>
      <c r="M57" s="8">
        <v>1</v>
      </c>
      <c r="N57" s="8">
        <f t="shared" si="4"/>
        <v>8035714.2857142845</v>
      </c>
      <c r="O57" s="8">
        <f t="shared" si="5"/>
        <v>8035714.2857142845</v>
      </c>
      <c r="P57" s="35">
        <v>9000000</v>
      </c>
      <c r="Q57" s="36" t="s">
        <v>625</v>
      </c>
      <c r="R57" s="37" t="s">
        <v>614</v>
      </c>
      <c r="S57" s="7" t="s">
        <v>576</v>
      </c>
      <c r="T57" s="4">
        <v>0</v>
      </c>
      <c r="U57" s="14" t="s">
        <v>590</v>
      </c>
      <c r="V57" s="9" t="s">
        <v>737</v>
      </c>
      <c r="Y57" s="11"/>
    </row>
    <row r="58" spans="1:25" s="10" customFormat="1" ht="120">
      <c r="A58" s="4">
        <v>44</v>
      </c>
      <c r="B58" s="4" t="s">
        <v>577</v>
      </c>
      <c r="C58" s="4" t="s">
        <v>561</v>
      </c>
      <c r="D58" s="14" t="s">
        <v>762</v>
      </c>
      <c r="E58" s="34" t="s">
        <v>763</v>
      </c>
      <c r="F58" s="34" t="s">
        <v>764</v>
      </c>
      <c r="G58" s="34" t="s">
        <v>763</v>
      </c>
      <c r="H58" s="34" t="s">
        <v>764</v>
      </c>
      <c r="I58" s="13" t="s">
        <v>769</v>
      </c>
      <c r="J58" s="13" t="s">
        <v>770</v>
      </c>
      <c r="K58" s="4" t="s">
        <v>581</v>
      </c>
      <c r="L58" s="6" t="s">
        <v>573</v>
      </c>
      <c r="M58" s="8">
        <v>1</v>
      </c>
      <c r="N58" s="8">
        <f t="shared" si="4"/>
        <v>5294642.857142856</v>
      </c>
      <c r="O58" s="8">
        <f t="shared" si="5"/>
        <v>5294642.857142856</v>
      </c>
      <c r="P58" s="35">
        <v>5930000</v>
      </c>
      <c r="Q58" s="36" t="s">
        <v>625</v>
      </c>
      <c r="R58" s="37" t="s">
        <v>614</v>
      </c>
      <c r="S58" s="7" t="s">
        <v>576</v>
      </c>
      <c r="T58" s="4">
        <v>0</v>
      </c>
      <c r="U58" s="14" t="s">
        <v>590</v>
      </c>
      <c r="V58" s="9" t="s">
        <v>737</v>
      </c>
      <c r="Y58" s="11"/>
    </row>
    <row r="59" spans="1:25" s="10" customFormat="1" ht="128.25">
      <c r="A59" s="4">
        <v>45</v>
      </c>
      <c r="B59" s="4" t="s">
        <v>577</v>
      </c>
      <c r="C59" s="4" t="s">
        <v>561</v>
      </c>
      <c r="D59" s="14" t="s">
        <v>762</v>
      </c>
      <c r="E59" s="34" t="s">
        <v>763</v>
      </c>
      <c r="F59" s="34" t="s">
        <v>764</v>
      </c>
      <c r="G59" s="34" t="s">
        <v>763</v>
      </c>
      <c r="H59" s="34" t="s">
        <v>764</v>
      </c>
      <c r="I59" s="13" t="s">
        <v>771</v>
      </c>
      <c r="J59" s="13" t="s">
        <v>772</v>
      </c>
      <c r="K59" s="4" t="s">
        <v>581</v>
      </c>
      <c r="L59" s="6" t="s">
        <v>573</v>
      </c>
      <c r="M59" s="8">
        <v>1</v>
      </c>
      <c r="N59" s="8">
        <f t="shared" si="4"/>
        <v>12924599.999999998</v>
      </c>
      <c r="O59" s="8">
        <f t="shared" si="5"/>
        <v>12924599.999999998</v>
      </c>
      <c r="P59" s="35">
        <v>14475552</v>
      </c>
      <c r="Q59" s="36" t="s">
        <v>625</v>
      </c>
      <c r="R59" s="37" t="s">
        <v>614</v>
      </c>
      <c r="S59" s="7" t="s">
        <v>576</v>
      </c>
      <c r="T59" s="4">
        <v>0</v>
      </c>
      <c r="U59" s="14" t="s">
        <v>590</v>
      </c>
      <c r="V59" s="9" t="s">
        <v>737</v>
      </c>
      <c r="Y59" s="11"/>
    </row>
    <row r="60" spans="1:25" s="10" customFormat="1" ht="120">
      <c r="A60" s="4">
        <v>46</v>
      </c>
      <c r="B60" s="4" t="s">
        <v>577</v>
      </c>
      <c r="C60" s="4" t="s">
        <v>561</v>
      </c>
      <c r="D60" s="14" t="s">
        <v>762</v>
      </c>
      <c r="E60" s="34" t="s">
        <v>763</v>
      </c>
      <c r="F60" s="34" t="s">
        <v>764</v>
      </c>
      <c r="G60" s="34" t="s">
        <v>763</v>
      </c>
      <c r="H60" s="34" t="s">
        <v>764</v>
      </c>
      <c r="I60" s="13" t="s">
        <v>773</v>
      </c>
      <c r="J60" s="13" t="s">
        <v>774</v>
      </c>
      <c r="K60" s="4" t="s">
        <v>581</v>
      </c>
      <c r="L60" s="6" t="s">
        <v>573</v>
      </c>
      <c r="M60" s="8">
        <v>1</v>
      </c>
      <c r="N60" s="8">
        <f t="shared" si="4"/>
        <v>9364285.714285713</v>
      </c>
      <c r="O60" s="8">
        <f t="shared" si="5"/>
        <v>9364285.714285713</v>
      </c>
      <c r="P60" s="35">
        <v>10488000</v>
      </c>
      <c r="Q60" s="36" t="s">
        <v>625</v>
      </c>
      <c r="R60" s="37" t="s">
        <v>614</v>
      </c>
      <c r="S60" s="7" t="s">
        <v>576</v>
      </c>
      <c r="T60" s="4">
        <v>0</v>
      </c>
      <c r="U60" s="14" t="s">
        <v>590</v>
      </c>
      <c r="V60" s="9" t="s">
        <v>737</v>
      </c>
      <c r="Y60" s="11"/>
    </row>
    <row r="61" spans="1:25" s="10" customFormat="1" ht="120">
      <c r="A61" s="4">
        <v>47</v>
      </c>
      <c r="B61" s="4" t="s">
        <v>577</v>
      </c>
      <c r="C61" s="4" t="s">
        <v>561</v>
      </c>
      <c r="D61" s="14" t="s">
        <v>762</v>
      </c>
      <c r="E61" s="34" t="s">
        <v>763</v>
      </c>
      <c r="F61" s="34" t="s">
        <v>764</v>
      </c>
      <c r="G61" s="34" t="s">
        <v>763</v>
      </c>
      <c r="H61" s="34" t="s">
        <v>764</v>
      </c>
      <c r="I61" s="13" t="s">
        <v>775</v>
      </c>
      <c r="J61" s="13" t="s">
        <v>776</v>
      </c>
      <c r="K61" s="4" t="s">
        <v>581</v>
      </c>
      <c r="L61" s="6" t="s">
        <v>573</v>
      </c>
      <c r="M61" s="8">
        <v>1</v>
      </c>
      <c r="N61" s="8">
        <f t="shared" si="4"/>
        <v>3571428.571428571</v>
      </c>
      <c r="O61" s="8">
        <f t="shared" si="5"/>
        <v>3571428.571428571</v>
      </c>
      <c r="P61" s="35">
        <v>4000000</v>
      </c>
      <c r="Q61" s="36" t="s">
        <v>625</v>
      </c>
      <c r="R61" s="37" t="s">
        <v>596</v>
      </c>
      <c r="S61" s="7" t="s">
        <v>576</v>
      </c>
      <c r="T61" s="4">
        <v>0</v>
      </c>
      <c r="U61" s="14" t="s">
        <v>590</v>
      </c>
      <c r="V61" s="9" t="s">
        <v>737</v>
      </c>
      <c r="Y61" s="11"/>
    </row>
    <row r="62" spans="1:25" s="10" customFormat="1" ht="120">
      <c r="A62" s="4">
        <v>48</v>
      </c>
      <c r="B62" s="4" t="s">
        <v>577</v>
      </c>
      <c r="C62" s="4" t="s">
        <v>561</v>
      </c>
      <c r="D62" s="14" t="s">
        <v>762</v>
      </c>
      <c r="E62" s="34" t="s">
        <v>763</v>
      </c>
      <c r="F62" s="34" t="s">
        <v>764</v>
      </c>
      <c r="G62" s="34" t="s">
        <v>763</v>
      </c>
      <c r="H62" s="34" t="s">
        <v>764</v>
      </c>
      <c r="I62" s="13" t="s">
        <v>775</v>
      </c>
      <c r="J62" s="13" t="s">
        <v>777</v>
      </c>
      <c r="K62" s="4" t="s">
        <v>581</v>
      </c>
      <c r="L62" s="6" t="s">
        <v>573</v>
      </c>
      <c r="M62" s="8">
        <v>1</v>
      </c>
      <c r="N62" s="8">
        <f t="shared" si="4"/>
        <v>3616071.428571428</v>
      </c>
      <c r="O62" s="8">
        <f t="shared" si="5"/>
        <v>3616071.428571428</v>
      </c>
      <c r="P62" s="35">
        <v>4050000</v>
      </c>
      <c r="Q62" s="36" t="s">
        <v>625</v>
      </c>
      <c r="R62" s="37" t="s">
        <v>614</v>
      </c>
      <c r="S62" s="7" t="s">
        <v>576</v>
      </c>
      <c r="T62" s="4">
        <v>0</v>
      </c>
      <c r="U62" s="14" t="s">
        <v>590</v>
      </c>
      <c r="V62" s="9" t="s">
        <v>737</v>
      </c>
      <c r="Y62" s="11"/>
    </row>
    <row r="63" spans="1:25" s="10" customFormat="1" ht="120">
      <c r="A63" s="4">
        <v>49</v>
      </c>
      <c r="B63" s="4" t="s">
        <v>577</v>
      </c>
      <c r="C63" s="4" t="s">
        <v>561</v>
      </c>
      <c r="D63" s="14" t="s">
        <v>762</v>
      </c>
      <c r="E63" s="34" t="s">
        <v>763</v>
      </c>
      <c r="F63" s="34" t="s">
        <v>764</v>
      </c>
      <c r="G63" s="34" t="s">
        <v>763</v>
      </c>
      <c r="H63" s="34" t="s">
        <v>764</v>
      </c>
      <c r="I63" s="13" t="s">
        <v>775</v>
      </c>
      <c r="J63" s="13" t="s">
        <v>777</v>
      </c>
      <c r="K63" s="4" t="s">
        <v>581</v>
      </c>
      <c r="L63" s="6" t="s">
        <v>573</v>
      </c>
      <c r="M63" s="8">
        <v>1</v>
      </c>
      <c r="N63" s="8">
        <f t="shared" si="4"/>
        <v>7321428.571428571</v>
      </c>
      <c r="O63" s="8">
        <f t="shared" si="5"/>
        <v>7321428.571428571</v>
      </c>
      <c r="P63" s="35">
        <v>8200000</v>
      </c>
      <c r="Q63" s="36" t="s">
        <v>625</v>
      </c>
      <c r="R63" s="37" t="s">
        <v>614</v>
      </c>
      <c r="S63" s="7" t="s">
        <v>576</v>
      </c>
      <c r="T63" s="4">
        <v>0</v>
      </c>
      <c r="U63" s="14" t="s">
        <v>590</v>
      </c>
      <c r="V63" s="9" t="s">
        <v>737</v>
      </c>
      <c r="Y63" s="11"/>
    </row>
    <row r="64" spans="1:25" s="10" customFormat="1" ht="120">
      <c r="A64" s="4">
        <v>50</v>
      </c>
      <c r="B64" s="4" t="s">
        <v>577</v>
      </c>
      <c r="C64" s="4" t="s">
        <v>561</v>
      </c>
      <c r="D64" s="14" t="s">
        <v>762</v>
      </c>
      <c r="E64" s="34" t="s">
        <v>763</v>
      </c>
      <c r="F64" s="34" t="s">
        <v>764</v>
      </c>
      <c r="G64" s="34" t="s">
        <v>763</v>
      </c>
      <c r="H64" s="34" t="s">
        <v>764</v>
      </c>
      <c r="I64" s="13" t="s">
        <v>778</v>
      </c>
      <c r="J64" s="13" t="s">
        <v>779</v>
      </c>
      <c r="K64" s="4" t="s">
        <v>581</v>
      </c>
      <c r="L64" s="6" t="s">
        <v>573</v>
      </c>
      <c r="M64" s="8">
        <v>1</v>
      </c>
      <c r="N64" s="8">
        <f t="shared" si="4"/>
        <v>3035714.2857142854</v>
      </c>
      <c r="O64" s="8">
        <f t="shared" si="5"/>
        <v>3035714.2857142854</v>
      </c>
      <c r="P64" s="35">
        <v>3400000</v>
      </c>
      <c r="Q64" s="36" t="s">
        <v>625</v>
      </c>
      <c r="R64" s="37" t="s">
        <v>614</v>
      </c>
      <c r="S64" s="7" t="s">
        <v>576</v>
      </c>
      <c r="T64" s="4">
        <v>0</v>
      </c>
      <c r="U64" s="14" t="s">
        <v>590</v>
      </c>
      <c r="V64" s="9" t="s">
        <v>737</v>
      </c>
      <c r="Y64" s="11"/>
    </row>
    <row r="65" spans="1:25" s="10" customFormat="1" ht="120">
      <c r="A65" s="4">
        <v>51</v>
      </c>
      <c r="B65" s="4" t="s">
        <v>577</v>
      </c>
      <c r="C65" s="4" t="s">
        <v>561</v>
      </c>
      <c r="D65" s="14" t="s">
        <v>762</v>
      </c>
      <c r="E65" s="34" t="s">
        <v>763</v>
      </c>
      <c r="F65" s="34" t="s">
        <v>764</v>
      </c>
      <c r="G65" s="34" t="s">
        <v>763</v>
      </c>
      <c r="H65" s="34" t="s">
        <v>764</v>
      </c>
      <c r="I65" s="13" t="s">
        <v>775</v>
      </c>
      <c r="J65" s="13" t="s">
        <v>776</v>
      </c>
      <c r="K65" s="4" t="s">
        <v>581</v>
      </c>
      <c r="L65" s="6" t="s">
        <v>573</v>
      </c>
      <c r="M65" s="8">
        <v>1</v>
      </c>
      <c r="N65" s="8">
        <f t="shared" si="4"/>
        <v>5178571.428571428</v>
      </c>
      <c r="O65" s="8">
        <f t="shared" si="5"/>
        <v>5178571.428571428</v>
      </c>
      <c r="P65" s="35">
        <v>5800000</v>
      </c>
      <c r="Q65" s="36" t="s">
        <v>625</v>
      </c>
      <c r="R65" s="37" t="s">
        <v>614</v>
      </c>
      <c r="S65" s="7" t="s">
        <v>576</v>
      </c>
      <c r="T65" s="4">
        <v>0</v>
      </c>
      <c r="U65" s="14" t="s">
        <v>590</v>
      </c>
      <c r="V65" s="9" t="s">
        <v>737</v>
      </c>
      <c r="Y65" s="11"/>
    </row>
    <row r="66" spans="1:25" s="10" customFormat="1" ht="120">
      <c r="A66" s="4">
        <v>52</v>
      </c>
      <c r="B66" s="4" t="s">
        <v>577</v>
      </c>
      <c r="C66" s="4" t="s">
        <v>561</v>
      </c>
      <c r="D66" s="14" t="s">
        <v>762</v>
      </c>
      <c r="E66" s="34" t="s">
        <v>763</v>
      </c>
      <c r="F66" s="34" t="s">
        <v>764</v>
      </c>
      <c r="G66" s="34" t="s">
        <v>763</v>
      </c>
      <c r="H66" s="34" t="s">
        <v>764</v>
      </c>
      <c r="I66" s="13" t="s">
        <v>775</v>
      </c>
      <c r="J66" s="13" t="s">
        <v>780</v>
      </c>
      <c r="K66" s="4" t="s">
        <v>581</v>
      </c>
      <c r="L66" s="6" t="s">
        <v>573</v>
      </c>
      <c r="M66" s="8">
        <v>1</v>
      </c>
      <c r="N66" s="8">
        <f t="shared" si="4"/>
        <v>3535714.2857142854</v>
      </c>
      <c r="O66" s="8">
        <f t="shared" si="5"/>
        <v>3535714.2857142854</v>
      </c>
      <c r="P66" s="35">
        <v>3960000</v>
      </c>
      <c r="Q66" s="36" t="s">
        <v>625</v>
      </c>
      <c r="R66" s="37" t="s">
        <v>614</v>
      </c>
      <c r="S66" s="7" t="s">
        <v>576</v>
      </c>
      <c r="T66" s="4">
        <v>0</v>
      </c>
      <c r="U66" s="14" t="s">
        <v>590</v>
      </c>
      <c r="V66" s="9" t="s">
        <v>737</v>
      </c>
      <c r="Y66" s="11"/>
    </row>
    <row r="67" spans="1:25" s="10" customFormat="1" ht="120">
      <c r="A67" s="4">
        <v>53</v>
      </c>
      <c r="B67" s="4" t="s">
        <v>577</v>
      </c>
      <c r="C67" s="4" t="s">
        <v>561</v>
      </c>
      <c r="D67" s="14" t="s">
        <v>762</v>
      </c>
      <c r="E67" s="34" t="s">
        <v>763</v>
      </c>
      <c r="F67" s="34" t="s">
        <v>764</v>
      </c>
      <c r="G67" s="34" t="s">
        <v>763</v>
      </c>
      <c r="H67" s="34" t="s">
        <v>764</v>
      </c>
      <c r="I67" s="13" t="s">
        <v>775</v>
      </c>
      <c r="J67" s="13" t="s">
        <v>776</v>
      </c>
      <c r="K67" s="4" t="s">
        <v>581</v>
      </c>
      <c r="L67" s="6" t="s">
        <v>573</v>
      </c>
      <c r="M67" s="8">
        <v>1</v>
      </c>
      <c r="N67" s="8">
        <f t="shared" si="4"/>
        <v>2410714.2857142854</v>
      </c>
      <c r="O67" s="8">
        <f t="shared" si="5"/>
        <v>2410714.2857142854</v>
      </c>
      <c r="P67" s="35">
        <v>2700000</v>
      </c>
      <c r="Q67" s="36" t="s">
        <v>625</v>
      </c>
      <c r="R67" s="37" t="s">
        <v>596</v>
      </c>
      <c r="S67" s="7" t="s">
        <v>576</v>
      </c>
      <c r="T67" s="4">
        <v>0</v>
      </c>
      <c r="U67" s="14" t="s">
        <v>590</v>
      </c>
      <c r="V67" s="9" t="s">
        <v>737</v>
      </c>
      <c r="Y67" s="11"/>
    </row>
    <row r="68" spans="1:25" s="10" customFormat="1" ht="120">
      <c r="A68" s="4">
        <v>54</v>
      </c>
      <c r="B68" s="4" t="s">
        <v>577</v>
      </c>
      <c r="C68" s="4" t="s">
        <v>561</v>
      </c>
      <c r="D68" s="14" t="s">
        <v>762</v>
      </c>
      <c r="E68" s="34" t="s">
        <v>763</v>
      </c>
      <c r="F68" s="34" t="s">
        <v>764</v>
      </c>
      <c r="G68" s="34" t="s">
        <v>763</v>
      </c>
      <c r="H68" s="34" t="s">
        <v>764</v>
      </c>
      <c r="I68" s="13" t="s">
        <v>775</v>
      </c>
      <c r="J68" s="13" t="s">
        <v>776</v>
      </c>
      <c r="K68" s="4" t="s">
        <v>581</v>
      </c>
      <c r="L68" s="6" t="s">
        <v>573</v>
      </c>
      <c r="M68" s="8">
        <v>1</v>
      </c>
      <c r="N68" s="8">
        <f t="shared" si="4"/>
        <v>2499999.9999999995</v>
      </c>
      <c r="O68" s="8">
        <f t="shared" si="5"/>
        <v>2499999.9999999995</v>
      </c>
      <c r="P68" s="35">
        <v>2800000</v>
      </c>
      <c r="Q68" s="36" t="s">
        <v>625</v>
      </c>
      <c r="R68" s="37" t="s">
        <v>596</v>
      </c>
      <c r="S68" s="7" t="s">
        <v>576</v>
      </c>
      <c r="T68" s="4">
        <v>0</v>
      </c>
      <c r="U68" s="14" t="s">
        <v>590</v>
      </c>
      <c r="V68" s="9" t="s">
        <v>737</v>
      </c>
      <c r="Y68" s="11"/>
    </row>
    <row r="69" spans="1:25" s="10" customFormat="1" ht="120">
      <c r="A69" s="4">
        <v>55</v>
      </c>
      <c r="B69" s="4" t="s">
        <v>577</v>
      </c>
      <c r="C69" s="4" t="s">
        <v>561</v>
      </c>
      <c r="D69" s="14" t="s">
        <v>762</v>
      </c>
      <c r="E69" s="34" t="s">
        <v>763</v>
      </c>
      <c r="F69" s="34" t="s">
        <v>764</v>
      </c>
      <c r="G69" s="34" t="s">
        <v>763</v>
      </c>
      <c r="H69" s="34" t="s">
        <v>764</v>
      </c>
      <c r="I69" s="13" t="s">
        <v>781</v>
      </c>
      <c r="J69" s="13" t="s">
        <v>782</v>
      </c>
      <c r="K69" s="4" t="s">
        <v>581</v>
      </c>
      <c r="L69" s="6" t="s">
        <v>573</v>
      </c>
      <c r="M69" s="8">
        <v>1</v>
      </c>
      <c r="N69" s="8">
        <f t="shared" si="4"/>
        <v>824335.7142857142</v>
      </c>
      <c r="O69" s="8">
        <f t="shared" si="5"/>
        <v>824335.7142857142</v>
      </c>
      <c r="P69" s="35">
        <v>923256</v>
      </c>
      <c r="Q69" s="36" t="s">
        <v>625</v>
      </c>
      <c r="R69" s="37" t="s">
        <v>614</v>
      </c>
      <c r="S69" s="7" t="s">
        <v>576</v>
      </c>
      <c r="T69" s="4">
        <v>0</v>
      </c>
      <c r="U69" s="14" t="s">
        <v>590</v>
      </c>
      <c r="V69" s="9" t="s">
        <v>737</v>
      </c>
      <c r="Y69" s="11"/>
    </row>
    <row r="70" spans="1:25" s="10" customFormat="1" ht="120">
      <c r="A70" s="4">
        <v>56</v>
      </c>
      <c r="B70" s="4" t="str">
        <f aca="true" t="shared" si="6" ref="B70:H70">B71</f>
        <v>01 Закупки, не превышающие финансовый год</v>
      </c>
      <c r="C70" s="4" t="str">
        <f t="shared" si="6"/>
        <v>Услуга</v>
      </c>
      <c r="D70" s="14" t="str">
        <f t="shared" si="6"/>
        <v>73.11.11.10.00.00.00</v>
      </c>
      <c r="E70" s="34" t="str">
        <f t="shared" si="6"/>
        <v>Бұқаралық ақпарат құралдарына жарнамаларды әзірлеу және орналастыру бойынша қызметтер </v>
      </c>
      <c r="F70" s="34" t="str">
        <f t="shared" si="6"/>
        <v>Услуги по созданию и размещению рекламы в средствах массовой информации</v>
      </c>
      <c r="G70" s="34" t="str">
        <f t="shared" si="6"/>
        <v>Бұқаралық ақпарат құралдарына жарнамаларды әзірлеу және орналастыру бойынша қызметтер </v>
      </c>
      <c r="H70" s="34" t="str">
        <f t="shared" si="6"/>
        <v>Услуги по созданию и размещению рекламы в средствах массовой информации</v>
      </c>
      <c r="I70" s="13" t="s">
        <v>781</v>
      </c>
      <c r="J70" s="13" t="s">
        <v>783</v>
      </c>
      <c r="K70" s="4" t="s">
        <v>581</v>
      </c>
      <c r="L70" s="6" t="s">
        <v>573</v>
      </c>
      <c r="M70" s="8">
        <f>M71</f>
        <v>1</v>
      </c>
      <c r="N70" s="8">
        <f t="shared" si="4"/>
        <v>312499.99999999994</v>
      </c>
      <c r="O70" s="8">
        <f t="shared" si="5"/>
        <v>312499.99999999994</v>
      </c>
      <c r="P70" s="35">
        <v>350000</v>
      </c>
      <c r="Q70" s="36" t="s">
        <v>625</v>
      </c>
      <c r="R70" s="37" t="s">
        <v>614</v>
      </c>
      <c r="S70" s="7" t="str">
        <f>S71</f>
        <v>710000000</v>
      </c>
      <c r="T70" s="4">
        <f>T71</f>
        <v>0</v>
      </c>
      <c r="U70" s="14" t="s">
        <v>590</v>
      </c>
      <c r="V70" s="9" t="str">
        <f>V71</f>
        <v>Пресс-служба</v>
      </c>
      <c r="Y70" s="11"/>
    </row>
    <row r="71" spans="1:25" s="10" customFormat="1" ht="120">
      <c r="A71" s="4">
        <v>57</v>
      </c>
      <c r="B71" s="4" t="s">
        <v>577</v>
      </c>
      <c r="C71" s="4" t="s">
        <v>561</v>
      </c>
      <c r="D71" s="14" t="s">
        <v>762</v>
      </c>
      <c r="E71" s="34" t="s">
        <v>763</v>
      </c>
      <c r="F71" s="34" t="s">
        <v>764</v>
      </c>
      <c r="G71" s="34" t="s">
        <v>763</v>
      </c>
      <c r="H71" s="34" t="s">
        <v>764</v>
      </c>
      <c r="I71" s="13" t="s">
        <v>781</v>
      </c>
      <c r="J71" s="13" t="s">
        <v>784</v>
      </c>
      <c r="K71" s="4" t="s">
        <v>581</v>
      </c>
      <c r="L71" s="6" t="s">
        <v>573</v>
      </c>
      <c r="M71" s="8">
        <v>1</v>
      </c>
      <c r="N71" s="8">
        <f t="shared" si="4"/>
        <v>8750000</v>
      </c>
      <c r="O71" s="8">
        <f t="shared" si="5"/>
        <v>8750000</v>
      </c>
      <c r="P71" s="35">
        <v>9800000</v>
      </c>
      <c r="Q71" s="36" t="s">
        <v>625</v>
      </c>
      <c r="R71" s="37" t="s">
        <v>614</v>
      </c>
      <c r="S71" s="7" t="s">
        <v>576</v>
      </c>
      <c r="T71" s="4">
        <v>0</v>
      </c>
      <c r="U71" s="14" t="s">
        <v>590</v>
      </c>
      <c r="V71" s="9" t="s">
        <v>737</v>
      </c>
      <c r="Y71" s="11"/>
    </row>
    <row r="72" spans="1:25" s="10" customFormat="1" ht="120">
      <c r="A72" s="4">
        <v>58</v>
      </c>
      <c r="B72" s="4" t="s">
        <v>577</v>
      </c>
      <c r="C72" s="4" t="s">
        <v>561</v>
      </c>
      <c r="D72" s="14" t="s">
        <v>762</v>
      </c>
      <c r="E72" s="34" t="s">
        <v>763</v>
      </c>
      <c r="F72" s="34" t="s">
        <v>764</v>
      </c>
      <c r="G72" s="34" t="s">
        <v>763</v>
      </c>
      <c r="H72" s="34" t="s">
        <v>764</v>
      </c>
      <c r="I72" s="13" t="s">
        <v>781</v>
      </c>
      <c r="J72" s="13" t="s">
        <v>782</v>
      </c>
      <c r="K72" s="4" t="s">
        <v>581</v>
      </c>
      <c r="L72" s="6" t="s">
        <v>573</v>
      </c>
      <c r="M72" s="8">
        <v>1</v>
      </c>
      <c r="N72" s="8">
        <f t="shared" si="4"/>
        <v>4910714.285714285</v>
      </c>
      <c r="O72" s="8">
        <f t="shared" si="5"/>
        <v>4910714.285714285</v>
      </c>
      <c r="P72" s="35">
        <v>5500000</v>
      </c>
      <c r="Q72" s="36" t="s">
        <v>625</v>
      </c>
      <c r="R72" s="37" t="s">
        <v>614</v>
      </c>
      <c r="S72" s="7" t="s">
        <v>576</v>
      </c>
      <c r="T72" s="4">
        <v>0</v>
      </c>
      <c r="U72" s="14" t="s">
        <v>590</v>
      </c>
      <c r="V72" s="9" t="s">
        <v>737</v>
      </c>
      <c r="Y72" s="11"/>
    </row>
    <row r="73" spans="1:25" s="10" customFormat="1" ht="120">
      <c r="A73" s="4">
        <v>59</v>
      </c>
      <c r="B73" s="4" t="s">
        <v>577</v>
      </c>
      <c r="C73" s="4" t="s">
        <v>561</v>
      </c>
      <c r="D73" s="14" t="s">
        <v>762</v>
      </c>
      <c r="E73" s="34" t="s">
        <v>763</v>
      </c>
      <c r="F73" s="34" t="s">
        <v>764</v>
      </c>
      <c r="G73" s="34" t="s">
        <v>763</v>
      </c>
      <c r="H73" s="34" t="s">
        <v>764</v>
      </c>
      <c r="I73" s="13" t="s">
        <v>781</v>
      </c>
      <c r="J73" s="13" t="s">
        <v>782</v>
      </c>
      <c r="K73" s="4" t="s">
        <v>581</v>
      </c>
      <c r="L73" s="6" t="s">
        <v>573</v>
      </c>
      <c r="M73" s="8">
        <v>1</v>
      </c>
      <c r="N73" s="8">
        <f t="shared" si="4"/>
        <v>2499999.9999999995</v>
      </c>
      <c r="O73" s="8">
        <f t="shared" si="5"/>
        <v>2499999.9999999995</v>
      </c>
      <c r="P73" s="35">
        <v>2800000</v>
      </c>
      <c r="Q73" s="36" t="s">
        <v>625</v>
      </c>
      <c r="R73" s="37" t="s">
        <v>614</v>
      </c>
      <c r="S73" s="7" t="s">
        <v>576</v>
      </c>
      <c r="T73" s="4">
        <v>0</v>
      </c>
      <c r="U73" s="14" t="s">
        <v>590</v>
      </c>
      <c r="V73" s="9" t="s">
        <v>737</v>
      </c>
      <c r="Y73" s="11"/>
    </row>
    <row r="74" spans="1:25" s="10" customFormat="1" ht="120">
      <c r="A74" s="4">
        <v>60</v>
      </c>
      <c r="B74" s="4" t="s">
        <v>577</v>
      </c>
      <c r="C74" s="4" t="s">
        <v>561</v>
      </c>
      <c r="D74" s="14" t="s">
        <v>762</v>
      </c>
      <c r="E74" s="34" t="s">
        <v>763</v>
      </c>
      <c r="F74" s="34" t="s">
        <v>764</v>
      </c>
      <c r="G74" s="34" t="s">
        <v>763</v>
      </c>
      <c r="H74" s="34" t="s">
        <v>764</v>
      </c>
      <c r="I74" s="13" t="s">
        <v>781</v>
      </c>
      <c r="J74" s="13" t="s">
        <v>782</v>
      </c>
      <c r="K74" s="4" t="s">
        <v>581</v>
      </c>
      <c r="L74" s="6" t="s">
        <v>573</v>
      </c>
      <c r="M74" s="8">
        <v>1</v>
      </c>
      <c r="N74" s="8">
        <f t="shared" si="4"/>
        <v>2678571.428571428</v>
      </c>
      <c r="O74" s="8">
        <f t="shared" si="5"/>
        <v>2678571.428571428</v>
      </c>
      <c r="P74" s="35">
        <v>3000000</v>
      </c>
      <c r="Q74" s="36" t="s">
        <v>625</v>
      </c>
      <c r="R74" s="37" t="s">
        <v>614</v>
      </c>
      <c r="S74" s="7" t="s">
        <v>576</v>
      </c>
      <c r="T74" s="4">
        <v>0</v>
      </c>
      <c r="U74" s="14" t="s">
        <v>590</v>
      </c>
      <c r="V74" s="9" t="s">
        <v>737</v>
      </c>
      <c r="Y74" s="11"/>
    </row>
    <row r="75" spans="1:25" s="10" customFormat="1" ht="120">
      <c r="A75" s="4">
        <v>61</v>
      </c>
      <c r="B75" s="4" t="s">
        <v>577</v>
      </c>
      <c r="C75" s="4" t="s">
        <v>561</v>
      </c>
      <c r="D75" s="14" t="s">
        <v>762</v>
      </c>
      <c r="E75" s="34" t="s">
        <v>763</v>
      </c>
      <c r="F75" s="34" t="s">
        <v>764</v>
      </c>
      <c r="G75" s="34" t="s">
        <v>763</v>
      </c>
      <c r="H75" s="34" t="s">
        <v>764</v>
      </c>
      <c r="I75" s="13" t="s">
        <v>781</v>
      </c>
      <c r="J75" s="13" t="s">
        <v>782</v>
      </c>
      <c r="K75" s="4" t="s">
        <v>581</v>
      </c>
      <c r="L75" s="6" t="s">
        <v>573</v>
      </c>
      <c r="M75" s="8">
        <v>1</v>
      </c>
      <c r="N75" s="8">
        <f t="shared" si="4"/>
        <v>9375000</v>
      </c>
      <c r="O75" s="8">
        <f t="shared" si="5"/>
        <v>9375000</v>
      </c>
      <c r="P75" s="35">
        <v>10500000</v>
      </c>
      <c r="Q75" s="36" t="s">
        <v>625</v>
      </c>
      <c r="R75" s="37" t="s">
        <v>614</v>
      </c>
      <c r="S75" s="7" t="s">
        <v>576</v>
      </c>
      <c r="T75" s="4">
        <v>0</v>
      </c>
      <c r="U75" s="14" t="s">
        <v>590</v>
      </c>
      <c r="V75" s="9" t="s">
        <v>737</v>
      </c>
      <c r="Y75" s="11"/>
    </row>
    <row r="76" spans="1:25" s="10" customFormat="1" ht="120">
      <c r="A76" s="4">
        <v>62</v>
      </c>
      <c r="B76" s="4" t="s">
        <v>577</v>
      </c>
      <c r="C76" s="4" t="s">
        <v>561</v>
      </c>
      <c r="D76" s="14" t="s">
        <v>762</v>
      </c>
      <c r="E76" s="34" t="s">
        <v>763</v>
      </c>
      <c r="F76" s="34" t="s">
        <v>764</v>
      </c>
      <c r="G76" s="34" t="s">
        <v>763</v>
      </c>
      <c r="H76" s="34" t="s">
        <v>764</v>
      </c>
      <c r="I76" s="13" t="s">
        <v>781</v>
      </c>
      <c r="J76" s="13" t="s">
        <v>782</v>
      </c>
      <c r="K76" s="4" t="s">
        <v>581</v>
      </c>
      <c r="L76" s="6" t="s">
        <v>573</v>
      </c>
      <c r="M76" s="8">
        <v>1</v>
      </c>
      <c r="N76" s="8">
        <f t="shared" si="4"/>
        <v>3437499.9999999995</v>
      </c>
      <c r="O76" s="8">
        <f t="shared" si="5"/>
        <v>3437499.9999999995</v>
      </c>
      <c r="P76" s="35">
        <v>3850000</v>
      </c>
      <c r="Q76" s="36" t="s">
        <v>625</v>
      </c>
      <c r="R76" s="37" t="s">
        <v>614</v>
      </c>
      <c r="S76" s="7" t="s">
        <v>576</v>
      </c>
      <c r="T76" s="4">
        <v>0</v>
      </c>
      <c r="U76" s="14" t="s">
        <v>590</v>
      </c>
      <c r="V76" s="9" t="s">
        <v>737</v>
      </c>
      <c r="Y76" s="11"/>
    </row>
    <row r="77" spans="1:25" s="10" customFormat="1" ht="120">
      <c r="A77" s="4">
        <v>63</v>
      </c>
      <c r="B77" s="4" t="str">
        <f aca="true" t="shared" si="7" ref="B77:I81">B76</f>
        <v>01 Закупки, не превышающие финансовый год</v>
      </c>
      <c r="C77" s="4" t="str">
        <f t="shared" si="7"/>
        <v>Услуга</v>
      </c>
      <c r="D77" s="14" t="str">
        <f t="shared" si="7"/>
        <v>73.11.11.10.00.00.00</v>
      </c>
      <c r="E77" s="34" t="str">
        <f t="shared" si="7"/>
        <v>Бұқаралық ақпарат құралдарына жарнамаларды әзірлеу және орналастыру бойынша қызметтер </v>
      </c>
      <c r="F77" s="34" t="str">
        <f t="shared" si="7"/>
        <v>Услуги по созданию и размещению рекламы в средствах массовой информации</v>
      </c>
      <c r="G77" s="34" t="str">
        <f t="shared" si="7"/>
        <v>Бұқаралық ақпарат құралдарына жарнамаларды әзірлеу және орналастыру бойынша қызметтер </v>
      </c>
      <c r="H77" s="34" t="str">
        <f t="shared" si="7"/>
        <v>Услуги по созданию и размещению рекламы в средствах массовой информации</v>
      </c>
      <c r="I77" s="13" t="str">
        <f t="shared" si="7"/>
        <v>Ақпараттық сайтта ақпараттық материалдарды әзірлеу мен орналастыру  </v>
      </c>
      <c r="J77" s="13" t="s">
        <v>782</v>
      </c>
      <c r="K77" s="4" t="s">
        <v>581</v>
      </c>
      <c r="L77" s="6" t="s">
        <v>573</v>
      </c>
      <c r="M77" s="8">
        <f>M76</f>
        <v>1</v>
      </c>
      <c r="N77" s="8">
        <f t="shared" si="4"/>
        <v>1349999.9999999998</v>
      </c>
      <c r="O77" s="8">
        <f t="shared" si="5"/>
        <v>1349999.9999999998</v>
      </c>
      <c r="P77" s="35">
        <v>1512000</v>
      </c>
      <c r="Q77" s="36" t="s">
        <v>625</v>
      </c>
      <c r="R77" s="37" t="s">
        <v>614</v>
      </c>
      <c r="S77" s="7" t="str">
        <f>S76</f>
        <v>710000000</v>
      </c>
      <c r="T77" s="4">
        <f>T76</f>
        <v>0</v>
      </c>
      <c r="U77" s="14" t="s">
        <v>590</v>
      </c>
      <c r="V77" s="9" t="str">
        <f>V76</f>
        <v>Пресс-служба</v>
      </c>
      <c r="Y77" s="11"/>
    </row>
    <row r="78" spans="1:25" s="10" customFormat="1" ht="120">
      <c r="A78" s="4">
        <v>64</v>
      </c>
      <c r="B78" s="4" t="str">
        <f t="shared" si="7"/>
        <v>01 Закупки, не превышающие финансовый год</v>
      </c>
      <c r="C78" s="4" t="str">
        <f t="shared" si="7"/>
        <v>Услуга</v>
      </c>
      <c r="D78" s="14" t="str">
        <f t="shared" si="7"/>
        <v>73.11.11.10.00.00.00</v>
      </c>
      <c r="E78" s="34" t="str">
        <f t="shared" si="7"/>
        <v>Бұқаралық ақпарат құралдарына жарнамаларды әзірлеу және орналастыру бойынша қызметтер </v>
      </c>
      <c r="F78" s="34" t="str">
        <f t="shared" si="7"/>
        <v>Услуги по созданию и размещению рекламы в средствах массовой информации</v>
      </c>
      <c r="G78" s="34" t="str">
        <f t="shared" si="7"/>
        <v>Бұқаралық ақпарат құралдарына жарнамаларды әзірлеу және орналастыру бойынша қызметтер </v>
      </c>
      <c r="H78" s="34" t="str">
        <f t="shared" si="7"/>
        <v>Услуги по созданию и размещению рекламы в средствах массовой информации</v>
      </c>
      <c r="I78" s="13" t="str">
        <f t="shared" si="7"/>
        <v>Ақпараттық сайтта ақпараттық материалдарды әзірлеу мен орналастыру  </v>
      </c>
      <c r="J78" s="13" t="s">
        <v>782</v>
      </c>
      <c r="K78" s="4" t="s">
        <v>581</v>
      </c>
      <c r="L78" s="6" t="s">
        <v>573</v>
      </c>
      <c r="M78" s="8">
        <f>M77</f>
        <v>1</v>
      </c>
      <c r="N78" s="8">
        <f t="shared" si="4"/>
        <v>357142.8571428571</v>
      </c>
      <c r="O78" s="8">
        <f t="shared" si="5"/>
        <v>357142.8571428571</v>
      </c>
      <c r="P78" s="35">
        <v>400000</v>
      </c>
      <c r="Q78" s="36" t="s">
        <v>625</v>
      </c>
      <c r="R78" s="37" t="s">
        <v>614</v>
      </c>
      <c r="S78" s="7" t="str">
        <f aca="true" t="shared" si="8" ref="S78:T81">S77</f>
        <v>710000000</v>
      </c>
      <c r="T78" s="4">
        <f t="shared" si="8"/>
        <v>0</v>
      </c>
      <c r="U78" s="14" t="s">
        <v>590</v>
      </c>
      <c r="V78" s="9" t="s">
        <v>737</v>
      </c>
      <c r="Y78" s="11"/>
    </row>
    <row r="79" spans="1:25" s="10" customFormat="1" ht="120">
      <c r="A79" s="4">
        <v>65</v>
      </c>
      <c r="B79" s="4" t="str">
        <f t="shared" si="7"/>
        <v>01 Закупки, не превышающие финансовый год</v>
      </c>
      <c r="C79" s="4" t="str">
        <f t="shared" si="7"/>
        <v>Услуга</v>
      </c>
      <c r="D79" s="14" t="str">
        <f t="shared" si="7"/>
        <v>73.11.11.10.00.00.00</v>
      </c>
      <c r="E79" s="34" t="str">
        <f t="shared" si="7"/>
        <v>Бұқаралық ақпарат құралдарына жарнамаларды әзірлеу және орналастыру бойынша қызметтер </v>
      </c>
      <c r="F79" s="34" t="str">
        <f t="shared" si="7"/>
        <v>Услуги по созданию и размещению рекламы в средствах массовой информации</v>
      </c>
      <c r="G79" s="34" t="str">
        <f t="shared" si="7"/>
        <v>Бұқаралық ақпарат құралдарына жарнамаларды әзірлеу және орналастыру бойынша қызметтер </v>
      </c>
      <c r="H79" s="34" t="str">
        <f t="shared" si="7"/>
        <v>Услуги по созданию и размещению рекламы в средствах массовой информации</v>
      </c>
      <c r="I79" s="13" t="str">
        <f t="shared" si="7"/>
        <v>Ақпараттық сайтта ақпараттық материалдарды әзірлеу мен орналастыру  </v>
      </c>
      <c r="J79" s="13" t="s">
        <v>782</v>
      </c>
      <c r="K79" s="4" t="s">
        <v>581</v>
      </c>
      <c r="L79" s="6" t="s">
        <v>573</v>
      </c>
      <c r="M79" s="8">
        <f>M78</f>
        <v>1</v>
      </c>
      <c r="N79" s="8">
        <f t="shared" si="4"/>
        <v>580357.1428571428</v>
      </c>
      <c r="O79" s="8">
        <f t="shared" si="5"/>
        <v>580357.1428571428</v>
      </c>
      <c r="P79" s="35">
        <v>650000</v>
      </c>
      <c r="Q79" s="36" t="s">
        <v>625</v>
      </c>
      <c r="R79" s="37" t="str">
        <f>R78</f>
        <v> с даты заключения договора по 31 декабря 2019 года</v>
      </c>
      <c r="S79" s="7" t="str">
        <f t="shared" si="8"/>
        <v>710000000</v>
      </c>
      <c r="T79" s="4">
        <f t="shared" si="8"/>
        <v>0</v>
      </c>
      <c r="U79" s="14" t="s">
        <v>590</v>
      </c>
      <c r="V79" s="9" t="s">
        <v>737</v>
      </c>
      <c r="Y79" s="11"/>
    </row>
    <row r="80" spans="1:25" s="10" customFormat="1" ht="120">
      <c r="A80" s="4">
        <v>66</v>
      </c>
      <c r="B80" s="4" t="str">
        <f t="shared" si="7"/>
        <v>01 Закупки, не превышающие финансовый год</v>
      </c>
      <c r="C80" s="4" t="str">
        <f t="shared" si="7"/>
        <v>Услуга</v>
      </c>
      <c r="D80" s="14" t="str">
        <f t="shared" si="7"/>
        <v>73.11.11.10.00.00.00</v>
      </c>
      <c r="E80" s="34" t="str">
        <f t="shared" si="7"/>
        <v>Бұқаралық ақпарат құралдарына жарнамаларды әзірлеу және орналастыру бойынша қызметтер </v>
      </c>
      <c r="F80" s="34" t="str">
        <f t="shared" si="7"/>
        <v>Услуги по созданию и размещению рекламы в средствах массовой информации</v>
      </c>
      <c r="G80" s="34" t="str">
        <f t="shared" si="7"/>
        <v>Бұқаралық ақпарат құралдарына жарнамаларды әзірлеу және орналастыру бойынша қызметтер </v>
      </c>
      <c r="H80" s="34" t="str">
        <f t="shared" si="7"/>
        <v>Услуги по созданию и размещению рекламы в средствах массовой информации</v>
      </c>
      <c r="I80" s="13" t="str">
        <f t="shared" si="7"/>
        <v>Ақпараттық сайтта ақпараттық материалдарды әзірлеу мен орналастыру  </v>
      </c>
      <c r="J80" s="13" t="s">
        <v>785</v>
      </c>
      <c r="K80" s="4" t="s">
        <v>581</v>
      </c>
      <c r="L80" s="6" t="s">
        <v>573</v>
      </c>
      <c r="M80" s="8">
        <f>M79</f>
        <v>1</v>
      </c>
      <c r="N80" s="8">
        <f t="shared" si="4"/>
        <v>2217857.1428571427</v>
      </c>
      <c r="O80" s="8">
        <f t="shared" si="5"/>
        <v>2217857.1428571427</v>
      </c>
      <c r="P80" s="35">
        <v>2484000</v>
      </c>
      <c r="Q80" s="36" t="s">
        <v>625</v>
      </c>
      <c r="R80" s="37" t="str">
        <f>R79</f>
        <v> с даты заключения договора по 31 декабря 2019 года</v>
      </c>
      <c r="S80" s="7" t="str">
        <f t="shared" si="8"/>
        <v>710000000</v>
      </c>
      <c r="T80" s="4">
        <f t="shared" si="8"/>
        <v>0</v>
      </c>
      <c r="U80" s="14" t="s">
        <v>590</v>
      </c>
      <c r="V80" s="9" t="str">
        <f>V79</f>
        <v>Пресс-служба</v>
      </c>
      <c r="Y80" s="11"/>
    </row>
    <row r="81" spans="1:25" s="10" customFormat="1" ht="120">
      <c r="A81" s="4">
        <v>67</v>
      </c>
      <c r="B81" s="4" t="str">
        <f t="shared" si="7"/>
        <v>01 Закупки, не превышающие финансовый год</v>
      </c>
      <c r="C81" s="4" t="str">
        <f t="shared" si="7"/>
        <v>Услуга</v>
      </c>
      <c r="D81" s="14" t="str">
        <f t="shared" si="7"/>
        <v>73.11.11.10.00.00.00</v>
      </c>
      <c r="E81" s="34" t="str">
        <f t="shared" si="7"/>
        <v>Бұқаралық ақпарат құралдарына жарнамаларды әзірлеу және орналастыру бойынша қызметтер </v>
      </c>
      <c r="F81" s="34" t="str">
        <f t="shared" si="7"/>
        <v>Услуги по созданию и размещению рекламы в средствах массовой информации</v>
      </c>
      <c r="G81" s="34" t="str">
        <f t="shared" si="7"/>
        <v>Бұқаралық ақпарат құралдарына жарнамаларды әзірлеу және орналастыру бойынша қызметтер </v>
      </c>
      <c r="H81" s="34" t="str">
        <f t="shared" si="7"/>
        <v>Услуги по созданию и размещению рекламы в средствах массовой информации</v>
      </c>
      <c r="I81" s="13" t="str">
        <f t="shared" si="7"/>
        <v>Ақпараттық сайтта ақпараттық материалдарды әзірлеу мен орналастыру  </v>
      </c>
      <c r="J81" s="13" t="s">
        <v>785</v>
      </c>
      <c r="K81" s="4" t="s">
        <v>581</v>
      </c>
      <c r="L81" s="6" t="s">
        <v>573</v>
      </c>
      <c r="M81" s="8">
        <f>M80</f>
        <v>1</v>
      </c>
      <c r="N81" s="8">
        <f t="shared" si="4"/>
        <v>1339285.714285714</v>
      </c>
      <c r="O81" s="8">
        <f t="shared" si="5"/>
        <v>1339285.714285714</v>
      </c>
      <c r="P81" s="35">
        <v>1500000</v>
      </c>
      <c r="Q81" s="36" t="s">
        <v>625</v>
      </c>
      <c r="R81" s="37" t="str">
        <f>R80</f>
        <v> с даты заключения договора по 31 декабря 2019 года</v>
      </c>
      <c r="S81" s="7" t="str">
        <f t="shared" si="8"/>
        <v>710000000</v>
      </c>
      <c r="T81" s="4">
        <f t="shared" si="8"/>
        <v>0</v>
      </c>
      <c r="U81" s="14" t="s">
        <v>590</v>
      </c>
      <c r="V81" s="9" t="str">
        <f>V80</f>
        <v>Пресс-служба</v>
      </c>
      <c r="Y81" s="11"/>
    </row>
    <row r="82" spans="1:25" s="10" customFormat="1" ht="120">
      <c r="A82" s="4">
        <v>68</v>
      </c>
      <c r="B82" s="4" t="s">
        <v>577</v>
      </c>
      <c r="C82" s="4" t="s">
        <v>561</v>
      </c>
      <c r="D82" s="14" t="s">
        <v>786</v>
      </c>
      <c r="E82" s="34" t="s">
        <v>787</v>
      </c>
      <c r="F82" s="34" t="s">
        <v>788</v>
      </c>
      <c r="G82" s="34" t="s">
        <v>789</v>
      </c>
      <c r="H82" s="34" t="s">
        <v>790</v>
      </c>
      <c r="I82" s="13" t="s">
        <v>791</v>
      </c>
      <c r="J82" s="13" t="s">
        <v>792</v>
      </c>
      <c r="K82" s="4" t="s">
        <v>581</v>
      </c>
      <c r="L82" s="6" t="s">
        <v>573</v>
      </c>
      <c r="M82" s="8">
        <v>1</v>
      </c>
      <c r="N82" s="8">
        <f t="shared" si="4"/>
        <v>6929999.999999999</v>
      </c>
      <c r="O82" s="8">
        <f t="shared" si="5"/>
        <v>6929999.999999999</v>
      </c>
      <c r="P82" s="35">
        <v>7761600</v>
      </c>
      <c r="Q82" s="36" t="s">
        <v>620</v>
      </c>
      <c r="R82" s="37" t="s">
        <v>793</v>
      </c>
      <c r="S82" s="7" t="s">
        <v>576</v>
      </c>
      <c r="T82" s="4">
        <v>0</v>
      </c>
      <c r="U82" s="14" t="s">
        <v>590</v>
      </c>
      <c r="V82" s="9" t="s">
        <v>737</v>
      </c>
      <c r="Y82" s="11"/>
    </row>
    <row r="83" spans="1:25" s="10" customFormat="1" ht="120">
      <c r="A83" s="4">
        <v>69</v>
      </c>
      <c r="B83" s="4" t="s">
        <v>577</v>
      </c>
      <c r="C83" s="4" t="s">
        <v>561</v>
      </c>
      <c r="D83" s="14" t="s">
        <v>794</v>
      </c>
      <c r="E83" s="34" t="s">
        <v>795</v>
      </c>
      <c r="F83" s="34" t="s">
        <v>796</v>
      </c>
      <c r="G83" s="34" t="s">
        <v>797</v>
      </c>
      <c r="H83" s="34" t="s">
        <v>796</v>
      </c>
      <c r="I83" s="13" t="s">
        <v>798</v>
      </c>
      <c r="J83" s="13" t="s">
        <v>799</v>
      </c>
      <c r="K83" s="4" t="s">
        <v>925</v>
      </c>
      <c r="L83" s="6" t="s">
        <v>573</v>
      </c>
      <c r="M83" s="8">
        <v>1</v>
      </c>
      <c r="N83" s="8">
        <f t="shared" si="4"/>
        <v>1474999.9999999998</v>
      </c>
      <c r="O83" s="8">
        <f t="shared" si="5"/>
        <v>1474999.9999999998</v>
      </c>
      <c r="P83" s="35">
        <v>1652000</v>
      </c>
      <c r="Q83" s="36" t="s">
        <v>620</v>
      </c>
      <c r="R83" s="37" t="s">
        <v>614</v>
      </c>
      <c r="S83" s="7" t="s">
        <v>576</v>
      </c>
      <c r="T83" s="4">
        <v>0</v>
      </c>
      <c r="U83" s="14" t="s">
        <v>590</v>
      </c>
      <c r="V83" s="9" t="s">
        <v>737</v>
      </c>
      <c r="Y83" s="11"/>
    </row>
    <row r="84" spans="1:25" s="10" customFormat="1" ht="150">
      <c r="A84" s="4">
        <v>70</v>
      </c>
      <c r="B84" s="4" t="str">
        <f>B83</f>
        <v>01 Закупки, не превышающие финансовый год</v>
      </c>
      <c r="C84" s="4" t="str">
        <f>C83</f>
        <v>Услуга</v>
      </c>
      <c r="D84" s="14" t="s">
        <v>480</v>
      </c>
      <c r="E84" s="34" t="s">
        <v>800</v>
      </c>
      <c r="F84" s="34" t="s">
        <v>801</v>
      </c>
      <c r="G84" s="34" t="s">
        <v>800</v>
      </c>
      <c r="H84" s="34" t="s">
        <v>801</v>
      </c>
      <c r="I84" s="13" t="s">
        <v>802</v>
      </c>
      <c r="J84" s="13" t="s">
        <v>310</v>
      </c>
      <c r="K84" s="4" t="s">
        <v>581</v>
      </c>
      <c r="L84" s="6" t="s">
        <v>573</v>
      </c>
      <c r="M84" s="8">
        <f>M83</f>
        <v>1</v>
      </c>
      <c r="N84" s="8">
        <f t="shared" si="4"/>
        <v>6499999.999999999</v>
      </c>
      <c r="O84" s="8">
        <f t="shared" si="5"/>
        <v>6499999.999999999</v>
      </c>
      <c r="P84" s="35">
        <v>7280000</v>
      </c>
      <c r="Q84" s="36" t="s">
        <v>625</v>
      </c>
      <c r="R84" s="37" t="s">
        <v>614</v>
      </c>
      <c r="S84" s="7" t="str">
        <f>S83</f>
        <v>710000000</v>
      </c>
      <c r="T84" s="4">
        <f>T83</f>
        <v>0</v>
      </c>
      <c r="U84" s="14" t="s">
        <v>590</v>
      </c>
      <c r="V84" s="9" t="str">
        <f>V83</f>
        <v>Пресс-служба</v>
      </c>
      <c r="Y84" s="11"/>
    </row>
    <row r="85" spans="1:25" s="10" customFormat="1" ht="135">
      <c r="A85" s="4">
        <v>71</v>
      </c>
      <c r="B85" s="4" t="str">
        <f>B83</f>
        <v>01 Закупки, не превышающие финансовый год</v>
      </c>
      <c r="C85" s="4" t="str">
        <f>C83</f>
        <v>Услуга</v>
      </c>
      <c r="D85" s="14" t="s">
        <v>478</v>
      </c>
      <c r="E85" s="34" t="s">
        <v>803</v>
      </c>
      <c r="F85" s="34" t="s">
        <v>804</v>
      </c>
      <c r="G85" s="34" t="s">
        <v>803</v>
      </c>
      <c r="H85" s="34" t="s">
        <v>805</v>
      </c>
      <c r="I85" s="13" t="s">
        <v>433</v>
      </c>
      <c r="J85" s="13" t="s">
        <v>806</v>
      </c>
      <c r="K85" s="4" t="s">
        <v>925</v>
      </c>
      <c r="L85" s="6" t="s">
        <v>573</v>
      </c>
      <c r="M85" s="8">
        <f>M83</f>
        <v>1</v>
      </c>
      <c r="N85" s="8">
        <f t="shared" si="4"/>
        <v>2499999.9999999995</v>
      </c>
      <c r="O85" s="8">
        <f t="shared" si="5"/>
        <v>2499999.9999999995</v>
      </c>
      <c r="P85" s="35">
        <v>2800000</v>
      </c>
      <c r="Q85" s="36" t="s">
        <v>753</v>
      </c>
      <c r="R85" s="37" t="str">
        <f>R83</f>
        <v> с даты заключения договора по 31 декабря 2019 года</v>
      </c>
      <c r="S85" s="7" t="str">
        <f>S83</f>
        <v>710000000</v>
      </c>
      <c r="T85" s="4">
        <f>T83</f>
        <v>0</v>
      </c>
      <c r="U85" s="14" t="s">
        <v>590</v>
      </c>
      <c r="V85" s="9" t="str">
        <f>V83</f>
        <v>Пресс-служба</v>
      </c>
      <c r="Y85" s="11"/>
    </row>
    <row r="86" spans="1:25" s="10" customFormat="1" ht="150">
      <c r="A86" s="4">
        <v>72</v>
      </c>
      <c r="B86" s="4" t="s">
        <v>577</v>
      </c>
      <c r="C86" s="4" t="s">
        <v>561</v>
      </c>
      <c r="D86" s="14" t="s">
        <v>807</v>
      </c>
      <c r="E86" s="34" t="s">
        <v>808</v>
      </c>
      <c r="F86" s="34" t="s">
        <v>809</v>
      </c>
      <c r="G86" s="34" t="s">
        <v>810</v>
      </c>
      <c r="H86" s="34" t="s">
        <v>811</v>
      </c>
      <c r="I86" s="13" t="s">
        <v>812</v>
      </c>
      <c r="J86" s="13" t="s">
        <v>813</v>
      </c>
      <c r="K86" s="4" t="s">
        <v>581</v>
      </c>
      <c r="L86" s="6" t="s">
        <v>573</v>
      </c>
      <c r="M86" s="8">
        <v>1</v>
      </c>
      <c r="N86" s="8">
        <f t="shared" si="4"/>
        <v>27678571.428571425</v>
      </c>
      <c r="O86" s="8">
        <f t="shared" si="5"/>
        <v>27678571.428571425</v>
      </c>
      <c r="P86" s="35">
        <v>31000000</v>
      </c>
      <c r="Q86" s="7" t="s">
        <v>955</v>
      </c>
      <c r="R86" s="37" t="s">
        <v>596</v>
      </c>
      <c r="S86" s="7">
        <v>710000000</v>
      </c>
      <c r="T86" s="4">
        <v>0</v>
      </c>
      <c r="U86" s="14" t="s">
        <v>590</v>
      </c>
      <c r="V86" s="9" t="s">
        <v>548</v>
      </c>
      <c r="Y86" s="11"/>
    </row>
    <row r="87" spans="1:25" s="10" customFormat="1" ht="120">
      <c r="A87" s="4">
        <v>73</v>
      </c>
      <c r="B87" s="4" t="s">
        <v>577</v>
      </c>
      <c r="C87" s="4" t="s">
        <v>561</v>
      </c>
      <c r="D87" s="14" t="s">
        <v>814</v>
      </c>
      <c r="E87" s="34" t="s">
        <v>815</v>
      </c>
      <c r="F87" s="34" t="s">
        <v>816</v>
      </c>
      <c r="G87" s="34" t="s">
        <v>817</v>
      </c>
      <c r="H87" s="34" t="s">
        <v>818</v>
      </c>
      <c r="I87" s="13" t="s">
        <v>819</v>
      </c>
      <c r="J87" s="13" t="s">
        <v>820</v>
      </c>
      <c r="K87" s="4" t="s">
        <v>581</v>
      </c>
      <c r="L87" s="6" t="s">
        <v>573</v>
      </c>
      <c r="M87" s="8">
        <v>1</v>
      </c>
      <c r="N87" s="8">
        <f t="shared" si="4"/>
        <v>36160714.28571428</v>
      </c>
      <c r="O87" s="8">
        <f t="shared" si="5"/>
        <v>36160714.28571428</v>
      </c>
      <c r="P87" s="35">
        <v>40500000</v>
      </c>
      <c r="Q87" s="7" t="s">
        <v>955</v>
      </c>
      <c r="R87" s="37" t="s">
        <v>596</v>
      </c>
      <c r="S87" s="7">
        <v>710000000</v>
      </c>
      <c r="T87" s="4">
        <v>0</v>
      </c>
      <c r="U87" s="14" t="s">
        <v>590</v>
      </c>
      <c r="V87" s="9" t="s">
        <v>548</v>
      </c>
      <c r="Y87" s="11"/>
    </row>
    <row r="88" spans="1:25" s="10" customFormat="1" ht="150">
      <c r="A88" s="4">
        <v>74</v>
      </c>
      <c r="B88" s="4" t="s">
        <v>577</v>
      </c>
      <c r="C88" s="4" t="s">
        <v>561</v>
      </c>
      <c r="D88" s="14" t="s">
        <v>821</v>
      </c>
      <c r="E88" s="34" t="s">
        <v>822</v>
      </c>
      <c r="F88" s="34" t="s">
        <v>822</v>
      </c>
      <c r="G88" s="34" t="s">
        <v>823</v>
      </c>
      <c r="H88" s="34" t="s">
        <v>823</v>
      </c>
      <c r="I88" s="13" t="s">
        <v>311</v>
      </c>
      <c r="J88" s="13" t="s">
        <v>824</v>
      </c>
      <c r="K88" s="4" t="s">
        <v>581</v>
      </c>
      <c r="L88" s="6" t="s">
        <v>573</v>
      </c>
      <c r="M88" s="8">
        <v>1</v>
      </c>
      <c r="N88" s="8">
        <f t="shared" si="4"/>
        <v>17857142.857142854</v>
      </c>
      <c r="O88" s="8">
        <f t="shared" si="5"/>
        <v>17857142.857142854</v>
      </c>
      <c r="P88" s="35">
        <v>20000000</v>
      </c>
      <c r="Q88" s="36" t="s">
        <v>825</v>
      </c>
      <c r="R88" s="37" t="s">
        <v>596</v>
      </c>
      <c r="S88" s="7" t="s">
        <v>576</v>
      </c>
      <c r="T88" s="4">
        <v>0</v>
      </c>
      <c r="U88" s="14" t="s">
        <v>590</v>
      </c>
      <c r="V88" s="9" t="s">
        <v>548</v>
      </c>
      <c r="Y88" s="11"/>
    </row>
    <row r="89" spans="1:25" s="10" customFormat="1" ht="135">
      <c r="A89" s="4">
        <v>75</v>
      </c>
      <c r="B89" s="4" t="s">
        <v>577</v>
      </c>
      <c r="C89" s="4" t="s">
        <v>561</v>
      </c>
      <c r="D89" s="14" t="s">
        <v>621</v>
      </c>
      <c r="E89" s="34" t="s">
        <v>622</v>
      </c>
      <c r="F89" s="34" t="s">
        <v>622</v>
      </c>
      <c r="G89" s="34" t="s">
        <v>623</v>
      </c>
      <c r="H89" s="34" t="s">
        <v>623</v>
      </c>
      <c r="I89" s="13" t="s">
        <v>826</v>
      </c>
      <c r="J89" s="13" t="s">
        <v>827</v>
      </c>
      <c r="K89" s="4" t="s">
        <v>925</v>
      </c>
      <c r="L89" s="6" t="s">
        <v>573</v>
      </c>
      <c r="M89" s="8">
        <v>1</v>
      </c>
      <c r="N89" s="8">
        <f t="shared" si="4"/>
        <v>3225599.9999999995</v>
      </c>
      <c r="O89" s="8">
        <f t="shared" si="5"/>
        <v>3225599.9999999995</v>
      </c>
      <c r="P89" s="35">
        <f>301056*12</f>
        <v>3612672</v>
      </c>
      <c r="Q89" s="36" t="s">
        <v>825</v>
      </c>
      <c r="R89" s="37" t="s">
        <v>596</v>
      </c>
      <c r="S89" s="7" t="s">
        <v>576</v>
      </c>
      <c r="T89" s="4">
        <v>0</v>
      </c>
      <c r="U89" s="14" t="s">
        <v>590</v>
      </c>
      <c r="V89" s="9" t="s">
        <v>548</v>
      </c>
      <c r="Y89" s="11"/>
    </row>
    <row r="90" spans="1:25" s="10" customFormat="1" ht="75">
      <c r="A90" s="55">
        <v>76</v>
      </c>
      <c r="B90" s="4" t="s">
        <v>577</v>
      </c>
      <c r="C90" s="4" t="s">
        <v>561</v>
      </c>
      <c r="D90" s="14" t="s">
        <v>828</v>
      </c>
      <c r="E90" s="34" t="s">
        <v>829</v>
      </c>
      <c r="F90" s="34" t="s">
        <v>830</v>
      </c>
      <c r="G90" s="34" t="s">
        <v>829</v>
      </c>
      <c r="H90" s="34" t="s">
        <v>830</v>
      </c>
      <c r="I90" s="13" t="s">
        <v>831</v>
      </c>
      <c r="J90" s="13" t="s">
        <v>832</v>
      </c>
      <c r="K90" s="55" t="s">
        <v>508</v>
      </c>
      <c r="L90" s="6" t="s">
        <v>573</v>
      </c>
      <c r="M90" s="8">
        <v>1</v>
      </c>
      <c r="N90" s="8">
        <f>O90</f>
        <v>5162535.999996428</v>
      </c>
      <c r="O90" s="8">
        <f t="shared" si="5"/>
        <v>5162535.999996428</v>
      </c>
      <c r="P90" s="35">
        <f>481836.693333*12</f>
        <v>5782040.319996</v>
      </c>
      <c r="Q90" s="36" t="s">
        <v>825</v>
      </c>
      <c r="R90" s="37" t="s">
        <v>596</v>
      </c>
      <c r="S90" s="7" t="s">
        <v>576</v>
      </c>
      <c r="T90" s="4">
        <v>0</v>
      </c>
      <c r="U90" s="14" t="s">
        <v>509</v>
      </c>
      <c r="V90" s="9" t="s">
        <v>548</v>
      </c>
      <c r="Y90" s="11"/>
    </row>
    <row r="91" spans="1:25" s="10" customFormat="1" ht="120">
      <c r="A91" s="4">
        <v>77</v>
      </c>
      <c r="B91" s="4" t="s">
        <v>577</v>
      </c>
      <c r="C91" s="4" t="s">
        <v>561</v>
      </c>
      <c r="D91" s="14" t="s">
        <v>833</v>
      </c>
      <c r="E91" s="34" t="s">
        <v>834</v>
      </c>
      <c r="F91" s="34" t="s">
        <v>834</v>
      </c>
      <c r="G91" s="34" t="s">
        <v>835</v>
      </c>
      <c r="H91" s="34" t="s">
        <v>835</v>
      </c>
      <c r="I91" s="13" t="s">
        <v>836</v>
      </c>
      <c r="J91" s="13" t="s">
        <v>837</v>
      </c>
      <c r="K91" s="4" t="s">
        <v>572</v>
      </c>
      <c r="L91" s="6" t="s">
        <v>573</v>
      </c>
      <c r="M91" s="8">
        <v>1</v>
      </c>
      <c r="N91" s="8">
        <f t="shared" si="4"/>
        <v>35714285.71428571</v>
      </c>
      <c r="O91" s="8">
        <f t="shared" si="5"/>
        <v>35714285.71428571</v>
      </c>
      <c r="P91" s="35">
        <v>40000000</v>
      </c>
      <c r="Q91" s="7" t="s">
        <v>955</v>
      </c>
      <c r="R91" s="37" t="s">
        <v>596</v>
      </c>
      <c r="S91" s="7">
        <v>710000000</v>
      </c>
      <c r="T91" s="4">
        <v>0</v>
      </c>
      <c r="U91" s="14" t="s">
        <v>590</v>
      </c>
      <c r="V91" s="9" t="s">
        <v>548</v>
      </c>
      <c r="Y91" s="11"/>
    </row>
    <row r="92" spans="1:25" s="10" customFormat="1" ht="120">
      <c r="A92" s="4">
        <v>78</v>
      </c>
      <c r="B92" s="4" t="s">
        <v>577</v>
      </c>
      <c r="C92" s="4" t="s">
        <v>561</v>
      </c>
      <c r="D92" s="14" t="s">
        <v>674</v>
      </c>
      <c r="E92" s="34" t="s">
        <v>838</v>
      </c>
      <c r="F92" s="34" t="s">
        <v>676</v>
      </c>
      <c r="G92" s="34" t="s">
        <v>839</v>
      </c>
      <c r="H92" s="34" t="s">
        <v>678</v>
      </c>
      <c r="I92" s="13" t="s">
        <v>840</v>
      </c>
      <c r="J92" s="13" t="s">
        <v>841</v>
      </c>
      <c r="K92" s="4" t="s">
        <v>588</v>
      </c>
      <c r="L92" s="6" t="s">
        <v>573</v>
      </c>
      <c r="M92" s="8">
        <v>1</v>
      </c>
      <c r="N92" s="8">
        <f t="shared" si="4"/>
        <v>12499999.999999998</v>
      </c>
      <c r="O92" s="8">
        <f t="shared" si="5"/>
        <v>12499999.999999998</v>
      </c>
      <c r="P92" s="35">
        <v>14000000</v>
      </c>
      <c r="Q92" s="36" t="s">
        <v>625</v>
      </c>
      <c r="R92" s="37" t="s">
        <v>596</v>
      </c>
      <c r="S92" s="7" t="s">
        <v>576</v>
      </c>
      <c r="T92" s="4">
        <v>0</v>
      </c>
      <c r="U92" s="14" t="s">
        <v>590</v>
      </c>
      <c r="V92" s="9" t="s">
        <v>548</v>
      </c>
      <c r="Y92" s="11"/>
    </row>
    <row r="93" spans="1:25" s="10" customFormat="1" ht="120">
      <c r="A93" s="4">
        <v>79</v>
      </c>
      <c r="B93" s="4" t="s">
        <v>577</v>
      </c>
      <c r="C93" s="4" t="s">
        <v>561</v>
      </c>
      <c r="D93" s="14" t="s">
        <v>674</v>
      </c>
      <c r="E93" s="34" t="s">
        <v>838</v>
      </c>
      <c r="F93" s="34" t="s">
        <v>676</v>
      </c>
      <c r="G93" s="34" t="s">
        <v>839</v>
      </c>
      <c r="H93" s="34" t="s">
        <v>678</v>
      </c>
      <c r="I93" s="13" t="s">
        <v>842</v>
      </c>
      <c r="J93" s="13" t="s">
        <v>843</v>
      </c>
      <c r="K93" s="4" t="s">
        <v>572</v>
      </c>
      <c r="L93" s="6" t="s">
        <v>573</v>
      </c>
      <c r="M93" s="8">
        <v>1</v>
      </c>
      <c r="N93" s="8">
        <f t="shared" si="4"/>
        <v>22321428.57142857</v>
      </c>
      <c r="O93" s="8">
        <f t="shared" si="5"/>
        <v>22321428.57142857</v>
      </c>
      <c r="P93" s="35">
        <v>25000000</v>
      </c>
      <c r="Q93" s="7" t="s">
        <v>955</v>
      </c>
      <c r="R93" s="37" t="s">
        <v>596</v>
      </c>
      <c r="S93" s="7" t="s">
        <v>576</v>
      </c>
      <c r="T93" s="4">
        <v>0</v>
      </c>
      <c r="U93" s="14" t="s">
        <v>590</v>
      </c>
      <c r="V93" s="9" t="s">
        <v>548</v>
      </c>
      <c r="Y93" s="11"/>
    </row>
    <row r="94" spans="1:25" s="10" customFormat="1" ht="120">
      <c r="A94" s="4">
        <v>80</v>
      </c>
      <c r="B94" s="4" t="s">
        <v>577</v>
      </c>
      <c r="C94" s="4" t="s">
        <v>561</v>
      </c>
      <c r="D94" s="14" t="s">
        <v>674</v>
      </c>
      <c r="E94" s="34" t="s">
        <v>838</v>
      </c>
      <c r="F94" s="34" t="s">
        <v>676</v>
      </c>
      <c r="G94" s="34" t="s">
        <v>839</v>
      </c>
      <c r="H94" s="34" t="s">
        <v>678</v>
      </c>
      <c r="I94" s="13" t="s">
        <v>445</v>
      </c>
      <c r="J94" s="13" t="s">
        <v>844</v>
      </c>
      <c r="K94" s="4" t="s">
        <v>588</v>
      </c>
      <c r="L94" s="6" t="s">
        <v>573</v>
      </c>
      <c r="M94" s="8">
        <v>1</v>
      </c>
      <c r="N94" s="8">
        <f t="shared" si="4"/>
        <v>3940178.571428571</v>
      </c>
      <c r="O94" s="8">
        <f t="shared" si="5"/>
        <v>3940178.571428571</v>
      </c>
      <c r="P94" s="35">
        <f>367750*12</f>
        <v>4413000</v>
      </c>
      <c r="Q94" s="36" t="s">
        <v>620</v>
      </c>
      <c r="R94" s="37" t="s">
        <v>596</v>
      </c>
      <c r="S94" s="7" t="s">
        <v>576</v>
      </c>
      <c r="T94" s="4">
        <v>0</v>
      </c>
      <c r="U94" s="14" t="s">
        <v>590</v>
      </c>
      <c r="V94" s="9" t="s">
        <v>548</v>
      </c>
      <c r="Y94" s="11"/>
    </row>
    <row r="95" spans="1:25" s="10" customFormat="1" ht="120">
      <c r="A95" s="4">
        <v>81</v>
      </c>
      <c r="B95" s="4" t="s">
        <v>577</v>
      </c>
      <c r="C95" s="4" t="s">
        <v>561</v>
      </c>
      <c r="D95" s="14" t="s">
        <v>845</v>
      </c>
      <c r="E95" s="34" t="s">
        <v>846</v>
      </c>
      <c r="F95" s="34" t="s">
        <v>847</v>
      </c>
      <c r="G95" s="34" t="s">
        <v>848</v>
      </c>
      <c r="H95" s="34" t="s">
        <v>849</v>
      </c>
      <c r="I95" s="13" t="s">
        <v>850</v>
      </c>
      <c r="J95" s="13" t="s">
        <v>851</v>
      </c>
      <c r="K95" s="4" t="s">
        <v>588</v>
      </c>
      <c r="L95" s="6" t="s">
        <v>573</v>
      </c>
      <c r="M95" s="8">
        <v>1</v>
      </c>
      <c r="N95" s="8">
        <f t="shared" si="4"/>
        <v>6249.999999999999</v>
      </c>
      <c r="O95" s="8">
        <f t="shared" si="5"/>
        <v>6249.999999999999</v>
      </c>
      <c r="P95" s="35">
        <v>7000</v>
      </c>
      <c r="Q95" s="36" t="s">
        <v>852</v>
      </c>
      <c r="R95" s="37" t="s">
        <v>853</v>
      </c>
      <c r="S95" s="7" t="s">
        <v>576</v>
      </c>
      <c r="T95" s="4">
        <v>0</v>
      </c>
      <c r="U95" s="14" t="s">
        <v>590</v>
      </c>
      <c r="V95" s="9" t="s">
        <v>548</v>
      </c>
      <c r="Y95" s="11"/>
    </row>
    <row r="96" spans="1:25" s="10" customFormat="1" ht="120">
      <c r="A96" s="4">
        <v>82</v>
      </c>
      <c r="B96" s="4" t="s">
        <v>577</v>
      </c>
      <c r="C96" s="4" t="s">
        <v>561</v>
      </c>
      <c r="D96" s="14" t="s">
        <v>338</v>
      </c>
      <c r="E96" s="34" t="s">
        <v>339</v>
      </c>
      <c r="F96" s="34" t="s">
        <v>339</v>
      </c>
      <c r="G96" s="34" t="s">
        <v>340</v>
      </c>
      <c r="H96" s="34" t="s">
        <v>340</v>
      </c>
      <c r="I96" s="13" t="s">
        <v>854</v>
      </c>
      <c r="J96" s="13" t="s">
        <v>855</v>
      </c>
      <c r="K96" s="4" t="s">
        <v>588</v>
      </c>
      <c r="L96" s="6" t="s">
        <v>573</v>
      </c>
      <c r="M96" s="8">
        <v>1</v>
      </c>
      <c r="N96" s="8">
        <f t="shared" si="4"/>
        <v>133928.57142857142</v>
      </c>
      <c r="O96" s="8">
        <f t="shared" si="5"/>
        <v>133928.57142857142</v>
      </c>
      <c r="P96" s="35">
        <v>150000</v>
      </c>
      <c r="Q96" s="36" t="s">
        <v>852</v>
      </c>
      <c r="R96" s="37" t="s">
        <v>856</v>
      </c>
      <c r="S96" s="7" t="s">
        <v>576</v>
      </c>
      <c r="T96" s="4">
        <v>0</v>
      </c>
      <c r="U96" s="14" t="s">
        <v>590</v>
      </c>
      <c r="V96" s="9" t="s">
        <v>548</v>
      </c>
      <c r="Y96" s="11"/>
    </row>
    <row r="97" spans="1:25" s="10" customFormat="1" ht="120">
      <c r="A97" s="4">
        <v>83</v>
      </c>
      <c r="B97" s="4" t="s">
        <v>577</v>
      </c>
      <c r="C97" s="4" t="s">
        <v>561</v>
      </c>
      <c r="D97" s="14" t="s">
        <v>857</v>
      </c>
      <c r="E97" s="34" t="s">
        <v>858</v>
      </c>
      <c r="F97" s="34" t="s">
        <v>859</v>
      </c>
      <c r="G97" s="34" t="s">
        <v>858</v>
      </c>
      <c r="H97" s="34" t="s">
        <v>859</v>
      </c>
      <c r="I97" s="13" t="s">
        <v>860</v>
      </c>
      <c r="J97" s="13" t="s">
        <v>861</v>
      </c>
      <c r="K97" s="4" t="s">
        <v>572</v>
      </c>
      <c r="L97" s="6" t="s">
        <v>573</v>
      </c>
      <c r="M97" s="8">
        <v>1</v>
      </c>
      <c r="N97" s="8">
        <f t="shared" si="4"/>
        <v>11366964.285717856</v>
      </c>
      <c r="O97" s="8">
        <f t="shared" si="5"/>
        <v>11366964.285717856</v>
      </c>
      <c r="P97" s="35">
        <f>1060916.666667*12</f>
        <v>12731000.000004</v>
      </c>
      <c r="Q97" s="36" t="s">
        <v>825</v>
      </c>
      <c r="R97" s="37" t="s">
        <v>596</v>
      </c>
      <c r="S97" s="7" t="s">
        <v>576</v>
      </c>
      <c r="T97" s="4">
        <v>0</v>
      </c>
      <c r="U97" s="14" t="s">
        <v>590</v>
      </c>
      <c r="V97" s="9" t="s">
        <v>548</v>
      </c>
      <c r="Y97" s="11"/>
    </row>
    <row r="98" spans="1:25" s="10" customFormat="1" ht="120">
      <c r="A98" s="4">
        <v>84</v>
      </c>
      <c r="B98" s="4" t="s">
        <v>577</v>
      </c>
      <c r="C98" s="4" t="s">
        <v>561</v>
      </c>
      <c r="D98" s="14" t="s">
        <v>857</v>
      </c>
      <c r="E98" s="34" t="s">
        <v>858</v>
      </c>
      <c r="F98" s="34" t="s">
        <v>859</v>
      </c>
      <c r="G98" s="34" t="s">
        <v>858</v>
      </c>
      <c r="H98" s="34" t="s">
        <v>859</v>
      </c>
      <c r="I98" s="13" t="s">
        <v>862</v>
      </c>
      <c r="J98" s="13" t="s">
        <v>863</v>
      </c>
      <c r="K98" s="4" t="s">
        <v>572</v>
      </c>
      <c r="L98" s="6" t="s">
        <v>573</v>
      </c>
      <c r="M98" s="8">
        <v>1</v>
      </c>
      <c r="N98" s="8">
        <f t="shared" si="4"/>
        <v>24835464.285717856</v>
      </c>
      <c r="O98" s="8">
        <f t="shared" si="5"/>
        <v>24835464.285717856</v>
      </c>
      <c r="P98" s="35">
        <f>2317976.666667*12</f>
        <v>27815720.000004</v>
      </c>
      <c r="Q98" s="36" t="s">
        <v>825</v>
      </c>
      <c r="R98" s="37" t="s">
        <v>596</v>
      </c>
      <c r="S98" s="7" t="s">
        <v>576</v>
      </c>
      <c r="T98" s="4">
        <v>0</v>
      </c>
      <c r="U98" s="14" t="s">
        <v>590</v>
      </c>
      <c r="V98" s="9" t="s">
        <v>548</v>
      </c>
      <c r="Y98" s="11"/>
    </row>
    <row r="99" spans="1:25" s="10" customFormat="1" ht="120">
      <c r="A99" s="4">
        <v>85</v>
      </c>
      <c r="B99" s="4" t="s">
        <v>577</v>
      </c>
      <c r="C99" s="4" t="s">
        <v>561</v>
      </c>
      <c r="D99" s="14" t="s">
        <v>674</v>
      </c>
      <c r="E99" s="34" t="s">
        <v>838</v>
      </c>
      <c r="F99" s="34" t="s">
        <v>676</v>
      </c>
      <c r="G99" s="34" t="s">
        <v>839</v>
      </c>
      <c r="H99" s="34" t="s">
        <v>678</v>
      </c>
      <c r="I99" s="13" t="s">
        <v>864</v>
      </c>
      <c r="J99" s="13" t="s">
        <v>865</v>
      </c>
      <c r="K99" s="4" t="s">
        <v>572</v>
      </c>
      <c r="L99" s="6" t="s">
        <v>573</v>
      </c>
      <c r="M99" s="8">
        <v>1</v>
      </c>
      <c r="N99" s="8">
        <f t="shared" si="4"/>
        <v>98214285.7142857</v>
      </c>
      <c r="O99" s="8">
        <f t="shared" si="5"/>
        <v>98214285.7142857</v>
      </c>
      <c r="P99" s="35">
        <v>110000000</v>
      </c>
      <c r="Q99" s="36" t="s">
        <v>825</v>
      </c>
      <c r="R99" s="37" t="s">
        <v>596</v>
      </c>
      <c r="S99" s="7" t="s">
        <v>576</v>
      </c>
      <c r="T99" s="4">
        <v>0</v>
      </c>
      <c r="U99" s="14" t="s">
        <v>590</v>
      </c>
      <c r="V99" s="9" t="s">
        <v>548</v>
      </c>
      <c r="Y99" s="11"/>
    </row>
    <row r="100" spans="1:25" s="10" customFormat="1" ht="180">
      <c r="A100" s="4">
        <v>86</v>
      </c>
      <c r="B100" s="4" t="s">
        <v>577</v>
      </c>
      <c r="C100" s="4" t="s">
        <v>561</v>
      </c>
      <c r="D100" s="14" t="s">
        <v>866</v>
      </c>
      <c r="E100" s="34" t="s">
        <v>867</v>
      </c>
      <c r="F100" s="34" t="s">
        <v>868</v>
      </c>
      <c r="G100" s="34" t="s">
        <v>869</v>
      </c>
      <c r="H100" s="34" t="s">
        <v>870</v>
      </c>
      <c r="I100" s="13" t="s">
        <v>871</v>
      </c>
      <c r="J100" s="13" t="s">
        <v>872</v>
      </c>
      <c r="K100" s="4" t="s">
        <v>588</v>
      </c>
      <c r="L100" s="6" t="s">
        <v>573</v>
      </c>
      <c r="M100" s="8">
        <v>1</v>
      </c>
      <c r="N100" s="8">
        <f t="shared" si="4"/>
        <v>1785714.2860714283</v>
      </c>
      <c r="O100" s="8">
        <f t="shared" si="5"/>
        <v>1785714.2860714283</v>
      </c>
      <c r="P100" s="35">
        <f>166666.6667*12</f>
        <v>2000000.0004</v>
      </c>
      <c r="Q100" s="36" t="s">
        <v>825</v>
      </c>
      <c r="R100" s="37" t="s">
        <v>596</v>
      </c>
      <c r="S100" s="7" t="s">
        <v>576</v>
      </c>
      <c r="T100" s="4">
        <v>0</v>
      </c>
      <c r="U100" s="14" t="s">
        <v>590</v>
      </c>
      <c r="V100" s="9" t="s">
        <v>548</v>
      </c>
      <c r="Y100" s="11"/>
    </row>
    <row r="101" spans="1:25" s="10" customFormat="1" ht="120">
      <c r="A101" s="4">
        <v>87</v>
      </c>
      <c r="B101" s="4" t="s">
        <v>577</v>
      </c>
      <c r="C101" s="4" t="s">
        <v>561</v>
      </c>
      <c r="D101" s="14" t="s">
        <v>857</v>
      </c>
      <c r="E101" s="34" t="s">
        <v>858</v>
      </c>
      <c r="F101" s="34" t="s">
        <v>859</v>
      </c>
      <c r="G101" s="34" t="s">
        <v>858</v>
      </c>
      <c r="H101" s="34" t="s">
        <v>859</v>
      </c>
      <c r="I101" s="13" t="s">
        <v>873</v>
      </c>
      <c r="J101" s="13" t="s">
        <v>874</v>
      </c>
      <c r="K101" s="4" t="s">
        <v>572</v>
      </c>
      <c r="L101" s="6" t="s">
        <v>573</v>
      </c>
      <c r="M101" s="8">
        <v>1</v>
      </c>
      <c r="N101" s="8">
        <f t="shared" si="4"/>
        <v>10714285.714285713</v>
      </c>
      <c r="O101" s="8">
        <f t="shared" si="5"/>
        <v>10714285.714285713</v>
      </c>
      <c r="P101" s="35">
        <v>12000000</v>
      </c>
      <c r="Q101" s="36" t="s">
        <v>825</v>
      </c>
      <c r="R101" s="37" t="s">
        <v>596</v>
      </c>
      <c r="S101" s="7" t="s">
        <v>576</v>
      </c>
      <c r="T101" s="4">
        <v>0</v>
      </c>
      <c r="U101" s="14" t="s">
        <v>590</v>
      </c>
      <c r="V101" s="9" t="s">
        <v>548</v>
      </c>
      <c r="Y101" s="11"/>
    </row>
    <row r="102" spans="1:25" s="10" customFormat="1" ht="120">
      <c r="A102" s="4">
        <v>88</v>
      </c>
      <c r="B102" s="4" t="s">
        <v>577</v>
      </c>
      <c r="C102" s="4" t="s">
        <v>561</v>
      </c>
      <c r="D102" s="14" t="s">
        <v>857</v>
      </c>
      <c r="E102" s="34" t="s">
        <v>858</v>
      </c>
      <c r="F102" s="34" t="s">
        <v>859</v>
      </c>
      <c r="G102" s="34" t="s">
        <v>858</v>
      </c>
      <c r="H102" s="34" t="s">
        <v>859</v>
      </c>
      <c r="I102" s="13" t="s">
        <v>875</v>
      </c>
      <c r="J102" s="13" t="s">
        <v>876</v>
      </c>
      <c r="K102" s="4" t="s">
        <v>572</v>
      </c>
      <c r="L102" s="6" t="s">
        <v>573</v>
      </c>
      <c r="M102" s="8">
        <v>1</v>
      </c>
      <c r="N102" s="8">
        <f t="shared" si="4"/>
        <v>35714285.713928565</v>
      </c>
      <c r="O102" s="8">
        <f t="shared" si="5"/>
        <v>35714285.713928565</v>
      </c>
      <c r="P102" s="35">
        <f>3333333.3333*12</f>
        <v>39999999.9996</v>
      </c>
      <c r="Q102" s="36" t="s">
        <v>825</v>
      </c>
      <c r="R102" s="37" t="s">
        <v>596</v>
      </c>
      <c r="S102" s="7" t="s">
        <v>576</v>
      </c>
      <c r="T102" s="4">
        <v>0</v>
      </c>
      <c r="U102" s="14" t="s">
        <v>590</v>
      </c>
      <c r="V102" s="9" t="s">
        <v>548</v>
      </c>
      <c r="Y102" s="11"/>
    </row>
    <row r="103" spans="1:25" s="10" customFormat="1" ht="120">
      <c r="A103" s="4">
        <v>89</v>
      </c>
      <c r="B103" s="4" t="s">
        <v>577</v>
      </c>
      <c r="C103" s="4" t="s">
        <v>561</v>
      </c>
      <c r="D103" s="14" t="s">
        <v>674</v>
      </c>
      <c r="E103" s="34" t="s">
        <v>877</v>
      </c>
      <c r="F103" s="34" t="s">
        <v>676</v>
      </c>
      <c r="G103" s="34" t="s">
        <v>839</v>
      </c>
      <c r="H103" s="34" t="s">
        <v>678</v>
      </c>
      <c r="I103" s="13" t="s">
        <v>446</v>
      </c>
      <c r="J103" s="13" t="s">
        <v>878</v>
      </c>
      <c r="K103" s="4" t="s">
        <v>572</v>
      </c>
      <c r="L103" s="6" t="s">
        <v>573</v>
      </c>
      <c r="M103" s="8">
        <v>1</v>
      </c>
      <c r="N103" s="8">
        <f t="shared" si="4"/>
        <v>26785714.285714284</v>
      </c>
      <c r="O103" s="8">
        <f t="shared" si="5"/>
        <v>26785714.285714284</v>
      </c>
      <c r="P103" s="35">
        <v>30000000</v>
      </c>
      <c r="Q103" s="36" t="s">
        <v>879</v>
      </c>
      <c r="R103" s="37" t="s">
        <v>596</v>
      </c>
      <c r="S103" s="7">
        <v>710000000</v>
      </c>
      <c r="T103" s="4">
        <v>0</v>
      </c>
      <c r="U103" s="14" t="s">
        <v>590</v>
      </c>
      <c r="V103" s="9" t="s">
        <v>548</v>
      </c>
      <c r="Y103" s="11"/>
    </row>
    <row r="104" spans="1:25" s="10" customFormat="1" ht="120">
      <c r="A104" s="4">
        <v>90</v>
      </c>
      <c r="B104" s="4" t="s">
        <v>577</v>
      </c>
      <c r="C104" s="4" t="s">
        <v>561</v>
      </c>
      <c r="D104" s="14" t="s">
        <v>674</v>
      </c>
      <c r="E104" s="34" t="s">
        <v>877</v>
      </c>
      <c r="F104" s="34" t="s">
        <v>676</v>
      </c>
      <c r="G104" s="34" t="s">
        <v>839</v>
      </c>
      <c r="H104" s="34" t="s">
        <v>678</v>
      </c>
      <c r="I104" s="13" t="s">
        <v>880</v>
      </c>
      <c r="J104" s="13" t="s">
        <v>881</v>
      </c>
      <c r="K104" s="4" t="s">
        <v>572</v>
      </c>
      <c r="L104" s="6" t="s">
        <v>573</v>
      </c>
      <c r="M104" s="8">
        <v>1</v>
      </c>
      <c r="N104" s="8">
        <f t="shared" si="4"/>
        <v>10794642.857142856</v>
      </c>
      <c r="O104" s="8">
        <f t="shared" si="5"/>
        <v>10794642.857142856</v>
      </c>
      <c r="P104" s="35">
        <f>1007500*12</f>
        <v>12090000</v>
      </c>
      <c r="Q104" s="36" t="s">
        <v>825</v>
      </c>
      <c r="R104" s="37" t="s">
        <v>596</v>
      </c>
      <c r="S104" s="7">
        <v>710000000</v>
      </c>
      <c r="T104" s="4">
        <v>0</v>
      </c>
      <c r="U104" s="14" t="s">
        <v>590</v>
      </c>
      <c r="V104" s="9" t="s">
        <v>548</v>
      </c>
      <c r="Y104" s="11"/>
    </row>
    <row r="105" spans="1:25" s="10" customFormat="1" ht="120">
      <c r="A105" s="4">
        <v>91</v>
      </c>
      <c r="B105" s="4" t="s">
        <v>577</v>
      </c>
      <c r="C105" s="4" t="s">
        <v>561</v>
      </c>
      <c r="D105" s="14" t="s">
        <v>882</v>
      </c>
      <c r="E105" s="34" t="s">
        <v>883</v>
      </c>
      <c r="F105" s="34" t="s">
        <v>883</v>
      </c>
      <c r="G105" s="34" t="s">
        <v>884</v>
      </c>
      <c r="H105" s="34" t="s">
        <v>884</v>
      </c>
      <c r="I105" s="13" t="s">
        <v>885</v>
      </c>
      <c r="J105" s="13" t="s">
        <v>886</v>
      </c>
      <c r="K105" s="4" t="s">
        <v>572</v>
      </c>
      <c r="L105" s="6" t="s">
        <v>573</v>
      </c>
      <c r="M105" s="8">
        <v>1</v>
      </c>
      <c r="N105" s="8">
        <f>O105</f>
        <v>10714285.714285713</v>
      </c>
      <c r="O105" s="8">
        <f aca="true" t="shared" si="9" ref="O105:O168">P105/1.12</f>
        <v>10714285.714285713</v>
      </c>
      <c r="P105" s="35">
        <v>12000000</v>
      </c>
      <c r="Q105" s="36" t="s">
        <v>825</v>
      </c>
      <c r="R105" s="37" t="s">
        <v>596</v>
      </c>
      <c r="S105" s="7" t="s">
        <v>576</v>
      </c>
      <c r="T105" s="4">
        <v>0</v>
      </c>
      <c r="U105" s="14" t="s">
        <v>590</v>
      </c>
      <c r="V105" s="9" t="s">
        <v>548</v>
      </c>
      <c r="Y105" s="11"/>
    </row>
    <row r="106" spans="1:25" s="10" customFormat="1" ht="120">
      <c r="A106" s="4">
        <v>92</v>
      </c>
      <c r="B106" s="4" t="s">
        <v>577</v>
      </c>
      <c r="C106" s="4" t="s">
        <v>685</v>
      </c>
      <c r="D106" s="14" t="s">
        <v>887</v>
      </c>
      <c r="E106" s="34" t="s">
        <v>888</v>
      </c>
      <c r="F106" s="34" t="s">
        <v>889</v>
      </c>
      <c r="G106" s="34" t="s">
        <v>890</v>
      </c>
      <c r="H106" s="34" t="s">
        <v>891</v>
      </c>
      <c r="I106" s="13" t="s">
        <v>892</v>
      </c>
      <c r="J106" s="13" t="s">
        <v>893</v>
      </c>
      <c r="K106" s="4" t="s">
        <v>572</v>
      </c>
      <c r="L106" s="6" t="s">
        <v>894</v>
      </c>
      <c r="M106" s="8">
        <v>1</v>
      </c>
      <c r="N106" s="8">
        <f aca="true" t="shared" si="10" ref="N106:N113">O106/M106</f>
        <v>13392857.142857142</v>
      </c>
      <c r="O106" s="8">
        <f t="shared" si="9"/>
        <v>13392857.142857142</v>
      </c>
      <c r="P106" s="35">
        <v>15000000</v>
      </c>
      <c r="Q106" s="36" t="s">
        <v>879</v>
      </c>
      <c r="R106" s="37" t="s">
        <v>895</v>
      </c>
      <c r="S106" s="7">
        <v>710000000</v>
      </c>
      <c r="T106" s="4">
        <v>0</v>
      </c>
      <c r="U106" s="14" t="s">
        <v>590</v>
      </c>
      <c r="V106" s="9" t="s">
        <v>548</v>
      </c>
      <c r="Y106" s="11"/>
    </row>
    <row r="107" spans="1:25" s="10" customFormat="1" ht="120">
      <c r="A107" s="4">
        <v>93</v>
      </c>
      <c r="B107" s="4" t="s">
        <v>577</v>
      </c>
      <c r="C107" s="4" t="s">
        <v>685</v>
      </c>
      <c r="D107" s="14" t="s">
        <v>460</v>
      </c>
      <c r="E107" s="34" t="s">
        <v>896</v>
      </c>
      <c r="F107" s="34" t="s">
        <v>896</v>
      </c>
      <c r="G107" s="34" t="s">
        <v>461</v>
      </c>
      <c r="H107" s="34" t="s">
        <v>461</v>
      </c>
      <c r="I107" s="13" t="s">
        <v>897</v>
      </c>
      <c r="J107" s="13" t="s">
        <v>898</v>
      </c>
      <c r="K107" s="4" t="s">
        <v>588</v>
      </c>
      <c r="L107" s="6" t="s">
        <v>689</v>
      </c>
      <c r="M107" s="8">
        <v>1</v>
      </c>
      <c r="N107" s="8">
        <f t="shared" si="10"/>
        <v>89285.71428571428</v>
      </c>
      <c r="O107" s="8">
        <f t="shared" si="9"/>
        <v>89285.71428571428</v>
      </c>
      <c r="P107" s="35">
        <v>100000</v>
      </c>
      <c r="Q107" s="36" t="s">
        <v>899</v>
      </c>
      <c r="R107" s="37" t="s">
        <v>853</v>
      </c>
      <c r="S107" s="7" t="s">
        <v>576</v>
      </c>
      <c r="T107" s="4">
        <v>0</v>
      </c>
      <c r="U107" s="14" t="s">
        <v>590</v>
      </c>
      <c r="V107" s="9" t="s">
        <v>548</v>
      </c>
      <c r="Y107" s="11"/>
    </row>
    <row r="108" spans="1:25" s="10" customFormat="1" ht="120">
      <c r="A108" s="4">
        <v>94</v>
      </c>
      <c r="B108" s="4" t="s">
        <v>577</v>
      </c>
      <c r="C108" s="4" t="s">
        <v>685</v>
      </c>
      <c r="D108" s="14" t="s">
        <v>900</v>
      </c>
      <c r="E108" s="34" t="s">
        <v>901</v>
      </c>
      <c r="F108" s="34" t="s">
        <v>902</v>
      </c>
      <c r="G108" s="34" t="s">
        <v>903</v>
      </c>
      <c r="H108" s="34" t="s">
        <v>904</v>
      </c>
      <c r="I108" s="13" t="s">
        <v>905</v>
      </c>
      <c r="J108" s="13" t="s">
        <v>906</v>
      </c>
      <c r="K108" s="4" t="s">
        <v>588</v>
      </c>
      <c r="L108" s="6" t="s">
        <v>689</v>
      </c>
      <c r="M108" s="8">
        <v>5</v>
      </c>
      <c r="N108" s="8">
        <f t="shared" si="10"/>
        <v>49999.99999999999</v>
      </c>
      <c r="O108" s="8">
        <f t="shared" si="9"/>
        <v>249999.99999999997</v>
      </c>
      <c r="P108" s="35">
        <v>280000</v>
      </c>
      <c r="Q108" s="36" t="s">
        <v>907</v>
      </c>
      <c r="R108" s="37" t="s">
        <v>853</v>
      </c>
      <c r="S108" s="7" t="s">
        <v>576</v>
      </c>
      <c r="T108" s="4">
        <v>0</v>
      </c>
      <c r="U108" s="14" t="s">
        <v>590</v>
      </c>
      <c r="V108" s="9" t="s">
        <v>548</v>
      </c>
      <c r="Y108" s="11"/>
    </row>
    <row r="109" spans="1:25" s="10" customFormat="1" ht="120">
      <c r="A109" s="4">
        <v>95</v>
      </c>
      <c r="B109" s="4" t="s">
        <v>577</v>
      </c>
      <c r="C109" s="4" t="s">
        <v>685</v>
      </c>
      <c r="D109" s="14" t="s">
        <v>908</v>
      </c>
      <c r="E109" s="34" t="s">
        <v>910</v>
      </c>
      <c r="F109" s="34" t="s">
        <v>910</v>
      </c>
      <c r="G109" s="34" t="s">
        <v>909</v>
      </c>
      <c r="H109" s="34" t="s">
        <v>909</v>
      </c>
      <c r="I109" s="13" t="s">
        <v>911</v>
      </c>
      <c r="J109" s="13" t="s">
        <v>912</v>
      </c>
      <c r="K109" s="4" t="s">
        <v>572</v>
      </c>
      <c r="L109" s="6" t="s">
        <v>894</v>
      </c>
      <c r="M109" s="8">
        <v>1</v>
      </c>
      <c r="N109" s="8">
        <f t="shared" si="10"/>
        <v>22321428.57142857</v>
      </c>
      <c r="O109" s="8">
        <f t="shared" si="9"/>
        <v>22321428.57142857</v>
      </c>
      <c r="P109" s="35">
        <v>25000000</v>
      </c>
      <c r="Q109" s="36" t="s">
        <v>913</v>
      </c>
      <c r="R109" s="37" t="s">
        <v>914</v>
      </c>
      <c r="S109" s="7" t="s">
        <v>576</v>
      </c>
      <c r="T109" s="4">
        <v>0</v>
      </c>
      <c r="U109" s="14" t="s">
        <v>590</v>
      </c>
      <c r="V109" s="9" t="s">
        <v>548</v>
      </c>
      <c r="Y109" s="11"/>
    </row>
    <row r="110" spans="1:25" s="10" customFormat="1" ht="172.5" customHeight="1">
      <c r="A110" s="4">
        <v>96</v>
      </c>
      <c r="B110" s="4" t="s">
        <v>577</v>
      </c>
      <c r="C110" s="4" t="s">
        <v>685</v>
      </c>
      <c r="D110" s="14" t="s">
        <v>915</v>
      </c>
      <c r="E110" s="34" t="s">
        <v>916</v>
      </c>
      <c r="F110" s="34" t="s">
        <v>916</v>
      </c>
      <c r="G110" s="34" t="s">
        <v>917</v>
      </c>
      <c r="H110" s="34" t="s">
        <v>917</v>
      </c>
      <c r="I110" s="13" t="s">
        <v>918</v>
      </c>
      <c r="J110" s="13" t="s">
        <v>919</v>
      </c>
      <c r="K110" s="4" t="s">
        <v>572</v>
      </c>
      <c r="L110" s="6" t="s">
        <v>689</v>
      </c>
      <c r="M110" s="8">
        <v>45</v>
      </c>
      <c r="N110" s="8">
        <f t="shared" si="10"/>
        <v>267857.14285714284</v>
      </c>
      <c r="O110" s="8">
        <f t="shared" si="9"/>
        <v>12053571.428571427</v>
      </c>
      <c r="P110" s="35">
        <v>13500000</v>
      </c>
      <c r="Q110" s="7" t="s">
        <v>971</v>
      </c>
      <c r="R110" s="37" t="s">
        <v>920</v>
      </c>
      <c r="S110" s="7" t="s">
        <v>576</v>
      </c>
      <c r="T110" s="4">
        <v>0</v>
      </c>
      <c r="U110" s="14" t="s">
        <v>590</v>
      </c>
      <c r="V110" s="9" t="s">
        <v>548</v>
      </c>
      <c r="Y110" s="11"/>
    </row>
    <row r="111" spans="1:25" s="10" customFormat="1" ht="210">
      <c r="A111" s="4">
        <v>97</v>
      </c>
      <c r="B111" s="4" t="s">
        <v>577</v>
      </c>
      <c r="C111" s="4" t="s">
        <v>685</v>
      </c>
      <c r="D111" s="14" t="s">
        <v>921</v>
      </c>
      <c r="E111" s="34" t="s">
        <v>922</v>
      </c>
      <c r="F111" s="34" t="s">
        <v>922</v>
      </c>
      <c r="G111" s="34" t="s">
        <v>923</v>
      </c>
      <c r="H111" s="34" t="s">
        <v>923</v>
      </c>
      <c r="I111" s="13" t="s">
        <v>924</v>
      </c>
      <c r="J111" s="13" t="s">
        <v>922</v>
      </c>
      <c r="K111" s="4" t="s">
        <v>925</v>
      </c>
      <c r="L111" s="6" t="s">
        <v>926</v>
      </c>
      <c r="M111" s="8">
        <v>5</v>
      </c>
      <c r="N111" s="8">
        <f t="shared" si="10"/>
        <v>133928.57142857142</v>
      </c>
      <c r="O111" s="8">
        <f t="shared" si="9"/>
        <v>669642.857142857</v>
      </c>
      <c r="P111" s="35">
        <v>750000</v>
      </c>
      <c r="Q111" s="36" t="s">
        <v>913</v>
      </c>
      <c r="R111" s="37" t="s">
        <v>920</v>
      </c>
      <c r="S111" s="7" t="s">
        <v>576</v>
      </c>
      <c r="T111" s="4">
        <v>0</v>
      </c>
      <c r="U111" s="14" t="s">
        <v>590</v>
      </c>
      <c r="V111" s="9" t="s">
        <v>548</v>
      </c>
      <c r="Y111" s="11"/>
    </row>
    <row r="112" spans="1:25" s="10" customFormat="1" ht="120">
      <c r="A112" s="4">
        <v>98</v>
      </c>
      <c r="B112" s="4" t="s">
        <v>577</v>
      </c>
      <c r="C112" s="4" t="s">
        <v>685</v>
      </c>
      <c r="D112" s="14" t="s">
        <v>927</v>
      </c>
      <c r="E112" s="34" t="s">
        <v>928</v>
      </c>
      <c r="F112" s="34" t="s">
        <v>929</v>
      </c>
      <c r="G112" s="34" t="s">
        <v>930</v>
      </c>
      <c r="H112" s="34" t="s">
        <v>931</v>
      </c>
      <c r="I112" s="13" t="s">
        <v>932</v>
      </c>
      <c r="J112" s="13" t="s">
        <v>933</v>
      </c>
      <c r="K112" s="4" t="s">
        <v>572</v>
      </c>
      <c r="L112" s="6" t="s">
        <v>689</v>
      </c>
      <c r="M112" s="8">
        <v>10</v>
      </c>
      <c r="N112" s="8">
        <f t="shared" si="10"/>
        <v>724999.9999999999</v>
      </c>
      <c r="O112" s="8">
        <f t="shared" si="9"/>
        <v>7249999.999999999</v>
      </c>
      <c r="P112" s="35">
        <v>8120000</v>
      </c>
      <c r="Q112" s="36" t="s">
        <v>852</v>
      </c>
      <c r="R112" s="37" t="s">
        <v>934</v>
      </c>
      <c r="S112" s="7" t="s">
        <v>576</v>
      </c>
      <c r="T112" s="4">
        <v>0</v>
      </c>
      <c r="U112" s="14" t="s">
        <v>590</v>
      </c>
      <c r="V112" s="9" t="s">
        <v>548</v>
      </c>
      <c r="Y112" s="11"/>
    </row>
    <row r="113" spans="1:25" s="10" customFormat="1" ht="120">
      <c r="A113" s="4">
        <v>99</v>
      </c>
      <c r="B113" s="4" t="s">
        <v>577</v>
      </c>
      <c r="C113" s="4" t="s">
        <v>685</v>
      </c>
      <c r="D113" s="14" t="s">
        <v>927</v>
      </c>
      <c r="E113" s="34" t="s">
        <v>928</v>
      </c>
      <c r="F113" s="34" t="s">
        <v>929</v>
      </c>
      <c r="G113" s="34" t="s">
        <v>935</v>
      </c>
      <c r="H113" s="34" t="s">
        <v>931</v>
      </c>
      <c r="I113" s="13" t="s">
        <v>936</v>
      </c>
      <c r="J113" s="13" t="s">
        <v>937</v>
      </c>
      <c r="K113" s="4" t="s">
        <v>572</v>
      </c>
      <c r="L113" s="6" t="s">
        <v>689</v>
      </c>
      <c r="M113" s="8">
        <v>1</v>
      </c>
      <c r="N113" s="8">
        <f t="shared" si="10"/>
        <v>1785714.2857142854</v>
      </c>
      <c r="O113" s="8">
        <f t="shared" si="9"/>
        <v>1785714.2857142854</v>
      </c>
      <c r="P113" s="35">
        <v>2000000</v>
      </c>
      <c r="Q113" s="36" t="s">
        <v>879</v>
      </c>
      <c r="R113" s="37" t="s">
        <v>934</v>
      </c>
      <c r="S113" s="7" t="s">
        <v>576</v>
      </c>
      <c r="T113" s="4">
        <v>0</v>
      </c>
      <c r="U113" s="14" t="s">
        <v>590</v>
      </c>
      <c r="V113" s="9" t="s">
        <v>548</v>
      </c>
      <c r="Y113" s="11"/>
    </row>
    <row r="114" spans="1:25" s="10" customFormat="1" ht="120">
      <c r="A114" s="4">
        <v>100</v>
      </c>
      <c r="B114" s="4" t="s">
        <v>577</v>
      </c>
      <c r="C114" s="4" t="s">
        <v>561</v>
      </c>
      <c r="D114" s="14" t="s">
        <v>882</v>
      </c>
      <c r="E114" s="34" t="s">
        <v>883</v>
      </c>
      <c r="F114" s="34" t="s">
        <v>883</v>
      </c>
      <c r="G114" s="34" t="s">
        <v>884</v>
      </c>
      <c r="H114" s="34" t="s">
        <v>884</v>
      </c>
      <c r="I114" s="13" t="s">
        <v>938</v>
      </c>
      <c r="J114" s="13" t="s">
        <v>939</v>
      </c>
      <c r="K114" s="4" t="s">
        <v>572</v>
      </c>
      <c r="L114" s="6" t="s">
        <v>573</v>
      </c>
      <c r="M114" s="8">
        <v>1</v>
      </c>
      <c r="N114" s="8">
        <f aca="true" t="shared" si="11" ref="N114:N125">O114</f>
        <v>58624107.10714285</v>
      </c>
      <c r="O114" s="8">
        <f t="shared" si="9"/>
        <v>58624107.10714285</v>
      </c>
      <c r="P114" s="35">
        <f>5471583.33*12</f>
        <v>65658999.96</v>
      </c>
      <c r="Q114" s="36" t="s">
        <v>825</v>
      </c>
      <c r="R114" s="37" t="s">
        <v>596</v>
      </c>
      <c r="S114" s="7" t="s">
        <v>576</v>
      </c>
      <c r="T114" s="4">
        <v>0</v>
      </c>
      <c r="U114" s="14" t="s">
        <v>590</v>
      </c>
      <c r="V114" s="9" t="s">
        <v>548</v>
      </c>
      <c r="Y114" s="11"/>
    </row>
    <row r="115" spans="1:25" s="10" customFormat="1" ht="120">
      <c r="A115" s="4">
        <v>101</v>
      </c>
      <c r="B115" s="4" t="s">
        <v>577</v>
      </c>
      <c r="C115" s="4" t="s">
        <v>561</v>
      </c>
      <c r="D115" s="14" t="s">
        <v>882</v>
      </c>
      <c r="E115" s="34" t="s">
        <v>883</v>
      </c>
      <c r="F115" s="34" t="s">
        <v>883</v>
      </c>
      <c r="G115" s="34" t="s">
        <v>884</v>
      </c>
      <c r="H115" s="34" t="s">
        <v>884</v>
      </c>
      <c r="I115" s="13" t="s">
        <v>940</v>
      </c>
      <c r="J115" s="13" t="s">
        <v>941</v>
      </c>
      <c r="K115" s="4" t="s">
        <v>572</v>
      </c>
      <c r="L115" s="6" t="s">
        <v>573</v>
      </c>
      <c r="M115" s="8">
        <v>1</v>
      </c>
      <c r="N115" s="8">
        <f t="shared" si="11"/>
        <v>89285714.28571428</v>
      </c>
      <c r="O115" s="8">
        <f t="shared" si="9"/>
        <v>89285714.28571428</v>
      </c>
      <c r="P115" s="35">
        <v>100000000</v>
      </c>
      <c r="Q115" s="36" t="s">
        <v>825</v>
      </c>
      <c r="R115" s="37" t="s">
        <v>596</v>
      </c>
      <c r="S115" s="7" t="s">
        <v>576</v>
      </c>
      <c r="T115" s="4">
        <v>0</v>
      </c>
      <c r="U115" s="14" t="s">
        <v>590</v>
      </c>
      <c r="V115" s="9" t="s">
        <v>548</v>
      </c>
      <c r="Y115" s="11"/>
    </row>
    <row r="116" spans="1:25" s="10" customFormat="1" ht="120">
      <c r="A116" s="4">
        <v>102</v>
      </c>
      <c r="B116" s="4" t="s">
        <v>577</v>
      </c>
      <c r="C116" s="4" t="s">
        <v>561</v>
      </c>
      <c r="D116" s="14" t="s">
        <v>882</v>
      </c>
      <c r="E116" s="34" t="s">
        <v>883</v>
      </c>
      <c r="F116" s="34" t="s">
        <v>883</v>
      </c>
      <c r="G116" s="34" t="s">
        <v>884</v>
      </c>
      <c r="H116" s="34" t="s">
        <v>884</v>
      </c>
      <c r="I116" s="13" t="s">
        <v>942</v>
      </c>
      <c r="J116" s="13" t="s">
        <v>943</v>
      </c>
      <c r="K116" s="4" t="s">
        <v>572</v>
      </c>
      <c r="L116" s="6" t="s">
        <v>573</v>
      </c>
      <c r="M116" s="8">
        <v>1</v>
      </c>
      <c r="N116" s="8">
        <f t="shared" si="11"/>
        <v>35714285.71428571</v>
      </c>
      <c r="O116" s="8">
        <f t="shared" si="9"/>
        <v>35714285.71428571</v>
      </c>
      <c r="P116" s="35">
        <v>40000000</v>
      </c>
      <c r="Q116" s="36" t="s">
        <v>825</v>
      </c>
      <c r="R116" s="37" t="s">
        <v>596</v>
      </c>
      <c r="S116" s="7" t="s">
        <v>576</v>
      </c>
      <c r="T116" s="4">
        <v>0</v>
      </c>
      <c r="U116" s="14" t="s">
        <v>590</v>
      </c>
      <c r="V116" s="9" t="s">
        <v>548</v>
      </c>
      <c r="Y116" s="11"/>
    </row>
    <row r="117" spans="1:25" s="10" customFormat="1" ht="135">
      <c r="A117" s="4">
        <v>103</v>
      </c>
      <c r="B117" s="4" t="s">
        <v>577</v>
      </c>
      <c r="C117" s="4" t="s">
        <v>561</v>
      </c>
      <c r="D117" s="5" t="s">
        <v>621</v>
      </c>
      <c r="E117" s="5" t="s">
        <v>622</v>
      </c>
      <c r="F117" s="5" t="s">
        <v>622</v>
      </c>
      <c r="G117" s="5" t="s">
        <v>623</v>
      </c>
      <c r="H117" s="5" t="s">
        <v>623</v>
      </c>
      <c r="I117" s="12" t="s">
        <v>944</v>
      </c>
      <c r="J117" s="13" t="s">
        <v>945</v>
      </c>
      <c r="K117" s="4" t="s">
        <v>588</v>
      </c>
      <c r="L117" s="6" t="s">
        <v>573</v>
      </c>
      <c r="M117" s="8">
        <v>1</v>
      </c>
      <c r="N117" s="8">
        <f t="shared" si="11"/>
        <v>4103999.9999999995</v>
      </c>
      <c r="O117" s="8">
        <f t="shared" si="9"/>
        <v>4103999.9999999995</v>
      </c>
      <c r="P117" s="8">
        <v>4596480</v>
      </c>
      <c r="Q117" s="36" t="s">
        <v>625</v>
      </c>
      <c r="R117" s="4" t="s">
        <v>596</v>
      </c>
      <c r="S117" s="7" t="s">
        <v>576</v>
      </c>
      <c r="T117" s="4">
        <v>0</v>
      </c>
      <c r="U117" s="14" t="s">
        <v>590</v>
      </c>
      <c r="V117" s="9" t="s">
        <v>547</v>
      </c>
      <c r="Y117" s="11"/>
    </row>
    <row r="118" spans="1:25" s="10" customFormat="1" ht="120">
      <c r="A118" s="4">
        <v>104</v>
      </c>
      <c r="B118" s="4" t="s">
        <v>577</v>
      </c>
      <c r="C118" s="4" t="s">
        <v>561</v>
      </c>
      <c r="D118" s="5" t="s">
        <v>674</v>
      </c>
      <c r="E118" s="5" t="s">
        <v>838</v>
      </c>
      <c r="F118" s="5" t="s">
        <v>676</v>
      </c>
      <c r="G118" s="5" t="s">
        <v>839</v>
      </c>
      <c r="H118" s="5" t="s">
        <v>678</v>
      </c>
      <c r="I118" s="12" t="s">
        <v>946</v>
      </c>
      <c r="J118" s="13" t="s">
        <v>947</v>
      </c>
      <c r="K118" s="4" t="s">
        <v>588</v>
      </c>
      <c r="L118" s="6" t="s">
        <v>573</v>
      </c>
      <c r="M118" s="8">
        <v>1</v>
      </c>
      <c r="N118" s="8">
        <f t="shared" si="11"/>
        <v>4320000</v>
      </c>
      <c r="O118" s="8">
        <f t="shared" si="9"/>
        <v>4320000</v>
      </c>
      <c r="P118" s="8">
        <v>4838400</v>
      </c>
      <c r="Q118" s="7" t="s">
        <v>753</v>
      </c>
      <c r="R118" s="4" t="s">
        <v>596</v>
      </c>
      <c r="S118" s="7" t="s">
        <v>576</v>
      </c>
      <c r="T118" s="4">
        <v>0</v>
      </c>
      <c r="U118" s="14" t="s">
        <v>590</v>
      </c>
      <c r="V118" s="9" t="s">
        <v>547</v>
      </c>
      <c r="Y118" s="11"/>
    </row>
    <row r="119" spans="1:25" s="10" customFormat="1" ht="135">
      <c r="A119" s="4">
        <v>105</v>
      </c>
      <c r="B119" s="4" t="s">
        <v>577</v>
      </c>
      <c r="C119" s="4" t="s">
        <v>561</v>
      </c>
      <c r="D119" s="5" t="s">
        <v>621</v>
      </c>
      <c r="E119" s="5" t="s">
        <v>622</v>
      </c>
      <c r="F119" s="5" t="s">
        <v>622</v>
      </c>
      <c r="G119" s="5" t="s">
        <v>623</v>
      </c>
      <c r="H119" s="5" t="s">
        <v>623</v>
      </c>
      <c r="I119" s="12" t="s">
        <v>948</v>
      </c>
      <c r="J119" s="13" t="s">
        <v>949</v>
      </c>
      <c r="K119" s="4" t="s">
        <v>588</v>
      </c>
      <c r="L119" s="6" t="s">
        <v>573</v>
      </c>
      <c r="M119" s="8">
        <v>1</v>
      </c>
      <c r="N119" s="8">
        <f t="shared" si="11"/>
        <v>5416214.285714285</v>
      </c>
      <c r="O119" s="8">
        <f t="shared" si="9"/>
        <v>5416214.285714285</v>
      </c>
      <c r="P119" s="8">
        <v>6066160</v>
      </c>
      <c r="Q119" s="36" t="s">
        <v>625</v>
      </c>
      <c r="R119" s="4" t="s">
        <v>596</v>
      </c>
      <c r="S119" s="7" t="s">
        <v>576</v>
      </c>
      <c r="T119" s="4">
        <v>0</v>
      </c>
      <c r="U119" s="14" t="s">
        <v>590</v>
      </c>
      <c r="V119" s="9" t="s">
        <v>547</v>
      </c>
      <c r="Y119" s="11"/>
    </row>
    <row r="120" spans="1:25" s="10" customFormat="1" ht="120">
      <c r="A120" s="4">
        <v>106</v>
      </c>
      <c r="B120" s="4" t="s">
        <v>577</v>
      </c>
      <c r="C120" s="4" t="s">
        <v>561</v>
      </c>
      <c r="D120" s="5" t="s">
        <v>950</v>
      </c>
      <c r="E120" s="5" t="s">
        <v>951</v>
      </c>
      <c r="F120" s="5" t="s">
        <v>952</v>
      </c>
      <c r="G120" s="5" t="s">
        <v>951</v>
      </c>
      <c r="H120" s="5" t="s">
        <v>953</v>
      </c>
      <c r="I120" s="12" t="s">
        <v>434</v>
      </c>
      <c r="J120" s="13" t="s">
        <v>954</v>
      </c>
      <c r="K120" s="4" t="s">
        <v>572</v>
      </c>
      <c r="L120" s="6" t="s">
        <v>573</v>
      </c>
      <c r="M120" s="8">
        <v>1</v>
      </c>
      <c r="N120" s="8">
        <f t="shared" si="11"/>
        <v>9533125</v>
      </c>
      <c r="O120" s="8">
        <f t="shared" si="9"/>
        <v>9533125</v>
      </c>
      <c r="P120" s="8">
        <v>10677100</v>
      </c>
      <c r="Q120" s="7" t="s">
        <v>955</v>
      </c>
      <c r="R120" s="37" t="s">
        <v>596</v>
      </c>
      <c r="S120" s="7" t="s">
        <v>576</v>
      </c>
      <c r="T120" s="4">
        <v>0</v>
      </c>
      <c r="U120" s="14" t="s">
        <v>590</v>
      </c>
      <c r="V120" s="9" t="s">
        <v>547</v>
      </c>
      <c r="Y120" s="11"/>
    </row>
    <row r="121" spans="1:25" s="10" customFormat="1" ht="120">
      <c r="A121" s="4">
        <v>107</v>
      </c>
      <c r="B121" s="4" t="s">
        <v>577</v>
      </c>
      <c r="C121" s="4" t="s">
        <v>561</v>
      </c>
      <c r="D121" s="5" t="s">
        <v>950</v>
      </c>
      <c r="E121" s="5" t="s">
        <v>951</v>
      </c>
      <c r="F121" s="5" t="s">
        <v>952</v>
      </c>
      <c r="G121" s="5" t="s">
        <v>951</v>
      </c>
      <c r="H121" s="5" t="s">
        <v>953</v>
      </c>
      <c r="I121" s="12" t="s">
        <v>434</v>
      </c>
      <c r="J121" s="13" t="s">
        <v>954</v>
      </c>
      <c r="K121" s="4" t="s">
        <v>572</v>
      </c>
      <c r="L121" s="6" t="s">
        <v>573</v>
      </c>
      <c r="M121" s="8">
        <v>1</v>
      </c>
      <c r="N121" s="8">
        <f t="shared" si="11"/>
        <v>9207857.142857142</v>
      </c>
      <c r="O121" s="8">
        <f t="shared" si="9"/>
        <v>9207857.142857142</v>
      </c>
      <c r="P121" s="8">
        <v>10312800</v>
      </c>
      <c r="Q121" s="7" t="s">
        <v>955</v>
      </c>
      <c r="R121" s="37" t="s">
        <v>596</v>
      </c>
      <c r="S121" s="7" t="s">
        <v>576</v>
      </c>
      <c r="T121" s="4">
        <v>0</v>
      </c>
      <c r="U121" s="14" t="s">
        <v>590</v>
      </c>
      <c r="V121" s="9" t="s">
        <v>547</v>
      </c>
      <c r="Y121" s="11"/>
    </row>
    <row r="122" spans="1:25" s="10" customFormat="1" ht="120">
      <c r="A122" s="4">
        <v>108</v>
      </c>
      <c r="B122" s="4" t="s">
        <v>577</v>
      </c>
      <c r="C122" s="4" t="s">
        <v>561</v>
      </c>
      <c r="D122" s="5" t="s">
        <v>950</v>
      </c>
      <c r="E122" s="5" t="s">
        <v>951</v>
      </c>
      <c r="F122" s="5" t="s">
        <v>952</v>
      </c>
      <c r="G122" s="5" t="s">
        <v>951</v>
      </c>
      <c r="H122" s="5" t="s">
        <v>953</v>
      </c>
      <c r="I122" s="12" t="s">
        <v>434</v>
      </c>
      <c r="J122" s="13" t="s">
        <v>954</v>
      </c>
      <c r="K122" s="4" t="s">
        <v>572</v>
      </c>
      <c r="L122" s="6" t="s">
        <v>573</v>
      </c>
      <c r="M122" s="8">
        <v>1</v>
      </c>
      <c r="N122" s="8">
        <f t="shared" si="11"/>
        <v>9207857.142857142</v>
      </c>
      <c r="O122" s="8">
        <f t="shared" si="9"/>
        <v>9207857.142857142</v>
      </c>
      <c r="P122" s="8">
        <v>10312800</v>
      </c>
      <c r="Q122" s="7" t="s">
        <v>955</v>
      </c>
      <c r="R122" s="37" t="s">
        <v>596</v>
      </c>
      <c r="S122" s="7" t="s">
        <v>576</v>
      </c>
      <c r="T122" s="4">
        <v>0</v>
      </c>
      <c r="U122" s="14" t="s">
        <v>590</v>
      </c>
      <c r="V122" s="9" t="s">
        <v>547</v>
      </c>
      <c r="Y122" s="11"/>
    </row>
    <row r="123" spans="1:25" s="10" customFormat="1" ht="75">
      <c r="A123" s="55">
        <v>109</v>
      </c>
      <c r="B123" s="4" t="s">
        <v>577</v>
      </c>
      <c r="C123" s="4" t="s">
        <v>561</v>
      </c>
      <c r="D123" s="5" t="s">
        <v>950</v>
      </c>
      <c r="E123" s="5" t="s">
        <v>951</v>
      </c>
      <c r="F123" s="5" t="s">
        <v>952</v>
      </c>
      <c r="G123" s="5" t="s">
        <v>951</v>
      </c>
      <c r="H123" s="5" t="s">
        <v>953</v>
      </c>
      <c r="I123" s="12" t="s">
        <v>435</v>
      </c>
      <c r="J123" s="13" t="s">
        <v>956</v>
      </c>
      <c r="K123" s="4" t="s">
        <v>581</v>
      </c>
      <c r="L123" s="6" t="s">
        <v>573</v>
      </c>
      <c r="M123" s="8">
        <v>1</v>
      </c>
      <c r="N123" s="59">
        <f>O123</f>
        <v>7414456.845238094</v>
      </c>
      <c r="O123" s="59">
        <f t="shared" si="9"/>
        <v>7414456.845238094</v>
      </c>
      <c r="P123" s="59">
        <f>9965030/12*10</f>
        <v>8304191.666666666</v>
      </c>
      <c r="Q123" s="57" t="s">
        <v>625</v>
      </c>
      <c r="R123" s="60" t="s">
        <v>510</v>
      </c>
      <c r="S123" s="7" t="s">
        <v>576</v>
      </c>
      <c r="T123" s="4">
        <v>0</v>
      </c>
      <c r="U123" s="14" t="s">
        <v>513</v>
      </c>
      <c r="V123" s="9" t="s">
        <v>547</v>
      </c>
      <c r="Y123" s="11"/>
    </row>
    <row r="124" spans="1:25" s="10" customFormat="1" ht="120">
      <c r="A124" s="4">
        <v>110</v>
      </c>
      <c r="B124" s="4" t="s">
        <v>577</v>
      </c>
      <c r="C124" s="4" t="s">
        <v>561</v>
      </c>
      <c r="D124" s="5" t="s">
        <v>950</v>
      </c>
      <c r="E124" s="5" t="s">
        <v>951</v>
      </c>
      <c r="F124" s="5" t="s">
        <v>952</v>
      </c>
      <c r="G124" s="5" t="s">
        <v>951</v>
      </c>
      <c r="H124" s="5" t="s">
        <v>953</v>
      </c>
      <c r="I124" s="12" t="s">
        <v>436</v>
      </c>
      <c r="J124" s="13" t="s">
        <v>957</v>
      </c>
      <c r="K124" s="4" t="s">
        <v>572</v>
      </c>
      <c r="L124" s="6" t="s">
        <v>573</v>
      </c>
      <c r="M124" s="8">
        <v>1</v>
      </c>
      <c r="N124" s="8">
        <f t="shared" si="11"/>
        <v>9207857.142857142</v>
      </c>
      <c r="O124" s="8">
        <f t="shared" si="9"/>
        <v>9207857.142857142</v>
      </c>
      <c r="P124" s="8">
        <v>10312800</v>
      </c>
      <c r="Q124" s="7" t="s">
        <v>955</v>
      </c>
      <c r="R124" s="37" t="s">
        <v>596</v>
      </c>
      <c r="S124" s="7" t="s">
        <v>576</v>
      </c>
      <c r="T124" s="4">
        <v>0</v>
      </c>
      <c r="U124" s="14" t="s">
        <v>590</v>
      </c>
      <c r="V124" s="9" t="s">
        <v>547</v>
      </c>
      <c r="Y124" s="11"/>
    </row>
    <row r="125" spans="1:25" s="10" customFormat="1" ht="120">
      <c r="A125" s="4">
        <v>111</v>
      </c>
      <c r="B125" s="4" t="s">
        <v>577</v>
      </c>
      <c r="C125" s="4" t="s">
        <v>561</v>
      </c>
      <c r="D125" s="5" t="s">
        <v>958</v>
      </c>
      <c r="E125" s="5" t="s">
        <v>959</v>
      </c>
      <c r="F125" s="5" t="s">
        <v>960</v>
      </c>
      <c r="G125" s="5" t="s">
        <v>959</v>
      </c>
      <c r="H125" s="5" t="s">
        <v>960</v>
      </c>
      <c r="I125" s="12" t="s">
        <v>961</v>
      </c>
      <c r="J125" s="13" t="s">
        <v>962</v>
      </c>
      <c r="K125" s="4" t="s">
        <v>572</v>
      </c>
      <c r="L125" s="6" t="s">
        <v>573</v>
      </c>
      <c r="M125" s="8">
        <v>1</v>
      </c>
      <c r="N125" s="8">
        <f t="shared" si="11"/>
        <v>31285714.285714284</v>
      </c>
      <c r="O125" s="8">
        <f t="shared" si="9"/>
        <v>31285714.285714284</v>
      </c>
      <c r="P125" s="8">
        <v>35040000</v>
      </c>
      <c r="Q125" s="7" t="s">
        <v>955</v>
      </c>
      <c r="R125" s="37" t="s">
        <v>596</v>
      </c>
      <c r="S125" s="7" t="s">
        <v>576</v>
      </c>
      <c r="T125" s="4">
        <v>0</v>
      </c>
      <c r="U125" s="14" t="s">
        <v>590</v>
      </c>
      <c r="V125" s="9" t="s">
        <v>547</v>
      </c>
      <c r="Y125" s="11"/>
    </row>
    <row r="126" spans="1:25" s="10" customFormat="1" ht="120">
      <c r="A126" s="4">
        <v>112</v>
      </c>
      <c r="B126" s="4" t="s">
        <v>577</v>
      </c>
      <c r="C126" s="4" t="s">
        <v>685</v>
      </c>
      <c r="D126" s="5" t="s">
        <v>963</v>
      </c>
      <c r="E126" s="5" t="s">
        <v>964</v>
      </c>
      <c r="F126" s="5" t="s">
        <v>965</v>
      </c>
      <c r="G126" s="5" t="s">
        <v>966</v>
      </c>
      <c r="H126" s="5" t="s">
        <v>967</v>
      </c>
      <c r="I126" s="12" t="s">
        <v>968</v>
      </c>
      <c r="J126" s="13" t="s">
        <v>969</v>
      </c>
      <c r="K126" s="4" t="s">
        <v>588</v>
      </c>
      <c r="L126" s="6" t="s">
        <v>462</v>
      </c>
      <c r="M126" s="8">
        <v>3000</v>
      </c>
      <c r="N126" s="8">
        <f aca="true" t="shared" si="12" ref="N126:N189">O126/M126</f>
        <v>1473.2142857142856</v>
      </c>
      <c r="O126" s="8">
        <f t="shared" si="9"/>
        <v>4419642.857142856</v>
      </c>
      <c r="P126" s="8">
        <v>4950000</v>
      </c>
      <c r="Q126" s="7" t="s">
        <v>971</v>
      </c>
      <c r="R126" s="4" t="s">
        <v>793</v>
      </c>
      <c r="S126" s="7" t="s">
        <v>576</v>
      </c>
      <c r="T126" s="4">
        <v>0</v>
      </c>
      <c r="U126" s="14" t="s">
        <v>590</v>
      </c>
      <c r="V126" s="9" t="s">
        <v>547</v>
      </c>
      <c r="Y126" s="11"/>
    </row>
    <row r="127" spans="1:25" s="10" customFormat="1" ht="120">
      <c r="A127" s="4">
        <v>113</v>
      </c>
      <c r="B127" s="4" t="s">
        <v>577</v>
      </c>
      <c r="C127" s="4" t="s">
        <v>685</v>
      </c>
      <c r="D127" s="5" t="s">
        <v>972</v>
      </c>
      <c r="E127" s="5" t="s">
        <v>964</v>
      </c>
      <c r="F127" s="5" t="s">
        <v>965</v>
      </c>
      <c r="G127" s="5" t="s">
        <v>973</v>
      </c>
      <c r="H127" s="5" t="s">
        <v>974</v>
      </c>
      <c r="I127" s="12" t="s">
        <v>975</v>
      </c>
      <c r="J127" s="13" t="s">
        <v>976</v>
      </c>
      <c r="K127" s="4" t="s">
        <v>588</v>
      </c>
      <c r="L127" s="6" t="s">
        <v>462</v>
      </c>
      <c r="M127" s="8">
        <v>25</v>
      </c>
      <c r="N127" s="8">
        <f t="shared" si="12"/>
        <v>1883.9285714285713</v>
      </c>
      <c r="O127" s="8">
        <f t="shared" si="9"/>
        <v>47098.21428571428</v>
      </c>
      <c r="P127" s="8">
        <v>52750</v>
      </c>
      <c r="Q127" s="7" t="s">
        <v>971</v>
      </c>
      <c r="R127" s="4" t="s">
        <v>793</v>
      </c>
      <c r="S127" s="7" t="s">
        <v>576</v>
      </c>
      <c r="T127" s="4">
        <v>0</v>
      </c>
      <c r="U127" s="14" t="s">
        <v>590</v>
      </c>
      <c r="V127" s="9" t="s">
        <v>547</v>
      </c>
      <c r="Y127" s="11"/>
    </row>
    <row r="128" spans="1:25" s="10" customFormat="1" ht="120">
      <c r="A128" s="4">
        <v>114</v>
      </c>
      <c r="B128" s="4" t="s">
        <v>577</v>
      </c>
      <c r="C128" s="4" t="s">
        <v>685</v>
      </c>
      <c r="D128" s="45" t="s">
        <v>977</v>
      </c>
      <c r="E128" s="5" t="s">
        <v>964</v>
      </c>
      <c r="F128" s="5" t="s">
        <v>965</v>
      </c>
      <c r="G128" s="5" t="s">
        <v>978</v>
      </c>
      <c r="H128" s="5" t="s">
        <v>979</v>
      </c>
      <c r="I128" s="12" t="s">
        <v>980</v>
      </c>
      <c r="J128" s="13" t="s">
        <v>981</v>
      </c>
      <c r="K128" s="4" t="s">
        <v>588</v>
      </c>
      <c r="L128" s="6" t="s">
        <v>462</v>
      </c>
      <c r="M128" s="8">
        <v>10</v>
      </c>
      <c r="N128" s="8">
        <f t="shared" si="12"/>
        <v>3214.285714285714</v>
      </c>
      <c r="O128" s="8">
        <f t="shared" si="9"/>
        <v>32142.85714285714</v>
      </c>
      <c r="P128" s="8">
        <v>36000</v>
      </c>
      <c r="Q128" s="7" t="s">
        <v>971</v>
      </c>
      <c r="R128" s="4" t="s">
        <v>793</v>
      </c>
      <c r="S128" s="7" t="s">
        <v>576</v>
      </c>
      <c r="T128" s="4">
        <v>0</v>
      </c>
      <c r="U128" s="14" t="s">
        <v>590</v>
      </c>
      <c r="V128" s="9" t="s">
        <v>547</v>
      </c>
      <c r="Y128" s="11"/>
    </row>
    <row r="129" spans="1:25" s="10" customFormat="1" ht="120">
      <c r="A129" s="4">
        <v>115</v>
      </c>
      <c r="B129" s="4" t="s">
        <v>577</v>
      </c>
      <c r="C129" s="4" t="s">
        <v>685</v>
      </c>
      <c r="D129" s="5" t="s">
        <v>982</v>
      </c>
      <c r="E129" s="5" t="s">
        <v>964</v>
      </c>
      <c r="F129" s="5" t="s">
        <v>965</v>
      </c>
      <c r="G129" s="5" t="s">
        <v>983</v>
      </c>
      <c r="H129" s="5" t="s">
        <v>984</v>
      </c>
      <c r="I129" s="12" t="s">
        <v>985</v>
      </c>
      <c r="J129" s="13" t="s">
        <v>986</v>
      </c>
      <c r="K129" s="4" t="s">
        <v>588</v>
      </c>
      <c r="L129" s="6" t="s">
        <v>462</v>
      </c>
      <c r="M129" s="8">
        <v>10</v>
      </c>
      <c r="N129" s="8">
        <f t="shared" si="12"/>
        <v>3303.5714285714284</v>
      </c>
      <c r="O129" s="8">
        <f t="shared" si="9"/>
        <v>33035.71428571428</v>
      </c>
      <c r="P129" s="8">
        <v>37000</v>
      </c>
      <c r="Q129" s="7" t="s">
        <v>971</v>
      </c>
      <c r="R129" s="4" t="s">
        <v>793</v>
      </c>
      <c r="S129" s="7" t="s">
        <v>576</v>
      </c>
      <c r="T129" s="4">
        <v>0</v>
      </c>
      <c r="U129" s="14" t="s">
        <v>590</v>
      </c>
      <c r="V129" s="9" t="s">
        <v>547</v>
      </c>
      <c r="Y129" s="11"/>
    </row>
    <row r="130" spans="1:25" s="10" customFormat="1" ht="120">
      <c r="A130" s="4">
        <v>116</v>
      </c>
      <c r="B130" s="4" t="s">
        <v>577</v>
      </c>
      <c r="C130" s="4" t="s">
        <v>685</v>
      </c>
      <c r="D130" s="5" t="s">
        <v>987</v>
      </c>
      <c r="E130" s="5" t="s">
        <v>964</v>
      </c>
      <c r="F130" s="5" t="s">
        <v>965</v>
      </c>
      <c r="G130" s="5" t="s">
        <v>988</v>
      </c>
      <c r="H130" s="5" t="s">
        <v>989</v>
      </c>
      <c r="I130" s="12" t="s">
        <v>990</v>
      </c>
      <c r="J130" s="13" t="s">
        <v>991</v>
      </c>
      <c r="K130" s="4" t="s">
        <v>588</v>
      </c>
      <c r="L130" s="6" t="s">
        <v>462</v>
      </c>
      <c r="M130" s="8">
        <v>10</v>
      </c>
      <c r="N130" s="8">
        <f t="shared" si="12"/>
        <v>4642.857142857143</v>
      </c>
      <c r="O130" s="8">
        <f t="shared" si="9"/>
        <v>46428.57142857143</v>
      </c>
      <c r="P130" s="8">
        <v>52000</v>
      </c>
      <c r="Q130" s="7" t="s">
        <v>971</v>
      </c>
      <c r="R130" s="4" t="s">
        <v>793</v>
      </c>
      <c r="S130" s="7" t="s">
        <v>576</v>
      </c>
      <c r="T130" s="4">
        <v>0</v>
      </c>
      <c r="U130" s="14" t="s">
        <v>590</v>
      </c>
      <c r="V130" s="9" t="s">
        <v>547</v>
      </c>
      <c r="Y130" s="11"/>
    </row>
    <row r="131" spans="1:25" s="10" customFormat="1" ht="120">
      <c r="A131" s="4">
        <v>117</v>
      </c>
      <c r="B131" s="4" t="s">
        <v>577</v>
      </c>
      <c r="C131" s="4" t="s">
        <v>685</v>
      </c>
      <c r="D131" s="5" t="s">
        <v>992</v>
      </c>
      <c r="E131" s="5" t="s">
        <v>964</v>
      </c>
      <c r="F131" s="5" t="s">
        <v>965</v>
      </c>
      <c r="G131" s="5" t="s">
        <v>993</v>
      </c>
      <c r="H131" s="5" t="s">
        <v>994</v>
      </c>
      <c r="I131" s="12" t="s">
        <v>995</v>
      </c>
      <c r="J131" s="13" t="s">
        <v>996</v>
      </c>
      <c r="K131" s="4" t="s">
        <v>588</v>
      </c>
      <c r="L131" s="6" t="s">
        <v>462</v>
      </c>
      <c r="M131" s="8">
        <v>10</v>
      </c>
      <c r="N131" s="8">
        <f t="shared" si="12"/>
        <v>5892.857142857142</v>
      </c>
      <c r="O131" s="8">
        <f t="shared" si="9"/>
        <v>58928.57142857142</v>
      </c>
      <c r="P131" s="8">
        <v>66000</v>
      </c>
      <c r="Q131" s="7" t="s">
        <v>971</v>
      </c>
      <c r="R131" s="4" t="s">
        <v>793</v>
      </c>
      <c r="S131" s="7" t="s">
        <v>576</v>
      </c>
      <c r="T131" s="4">
        <v>0</v>
      </c>
      <c r="U131" s="14" t="s">
        <v>590</v>
      </c>
      <c r="V131" s="9" t="s">
        <v>547</v>
      </c>
      <c r="Y131" s="11"/>
    </row>
    <row r="132" spans="1:25" s="10" customFormat="1" ht="120">
      <c r="A132" s="4">
        <v>118</v>
      </c>
      <c r="B132" s="4" t="s">
        <v>577</v>
      </c>
      <c r="C132" s="4" t="s">
        <v>685</v>
      </c>
      <c r="D132" s="5" t="s">
        <v>997</v>
      </c>
      <c r="E132" s="5" t="s">
        <v>964</v>
      </c>
      <c r="F132" s="5" t="s">
        <v>965</v>
      </c>
      <c r="G132" s="5" t="s">
        <v>998</v>
      </c>
      <c r="H132" s="5" t="s">
        <v>999</v>
      </c>
      <c r="I132" s="12" t="s">
        <v>1000</v>
      </c>
      <c r="J132" s="13" t="s">
        <v>1001</v>
      </c>
      <c r="K132" s="4" t="s">
        <v>588</v>
      </c>
      <c r="L132" s="6" t="s">
        <v>462</v>
      </c>
      <c r="M132" s="8">
        <v>10</v>
      </c>
      <c r="N132" s="8">
        <f t="shared" si="12"/>
        <v>2946.428571428571</v>
      </c>
      <c r="O132" s="8">
        <f t="shared" si="9"/>
        <v>29464.28571428571</v>
      </c>
      <c r="P132" s="8">
        <v>33000</v>
      </c>
      <c r="Q132" s="7" t="s">
        <v>971</v>
      </c>
      <c r="R132" s="4" t="s">
        <v>793</v>
      </c>
      <c r="S132" s="7" t="s">
        <v>576</v>
      </c>
      <c r="T132" s="4">
        <v>0</v>
      </c>
      <c r="U132" s="14" t="s">
        <v>590</v>
      </c>
      <c r="V132" s="9" t="s">
        <v>547</v>
      </c>
      <c r="Y132" s="11"/>
    </row>
    <row r="133" spans="1:25" s="10" customFormat="1" ht="120">
      <c r="A133" s="4">
        <v>119</v>
      </c>
      <c r="B133" s="4" t="s">
        <v>577</v>
      </c>
      <c r="C133" s="4" t="s">
        <v>685</v>
      </c>
      <c r="D133" s="5" t="s">
        <v>1002</v>
      </c>
      <c r="E133" s="5" t="s">
        <v>964</v>
      </c>
      <c r="F133" s="5" t="s">
        <v>965</v>
      </c>
      <c r="G133" s="5" t="s">
        <v>1003</v>
      </c>
      <c r="H133" s="5" t="s">
        <v>1004</v>
      </c>
      <c r="I133" s="12" t="s">
        <v>437</v>
      </c>
      <c r="J133" s="13" t="s">
        <v>1005</v>
      </c>
      <c r="K133" s="4" t="s">
        <v>588</v>
      </c>
      <c r="L133" s="6" t="s">
        <v>462</v>
      </c>
      <c r="M133" s="8">
        <v>50</v>
      </c>
      <c r="N133" s="8">
        <f t="shared" si="12"/>
        <v>1633.9285714285713</v>
      </c>
      <c r="O133" s="8">
        <f t="shared" si="9"/>
        <v>81696.42857142857</v>
      </c>
      <c r="P133" s="8">
        <v>91500</v>
      </c>
      <c r="Q133" s="7" t="s">
        <v>971</v>
      </c>
      <c r="R133" s="4" t="s">
        <v>793</v>
      </c>
      <c r="S133" s="7" t="s">
        <v>576</v>
      </c>
      <c r="T133" s="4">
        <v>0</v>
      </c>
      <c r="U133" s="14" t="s">
        <v>590</v>
      </c>
      <c r="V133" s="9" t="s">
        <v>547</v>
      </c>
      <c r="Y133" s="11"/>
    </row>
    <row r="134" spans="1:25" s="10" customFormat="1" ht="120">
      <c r="A134" s="4">
        <v>120</v>
      </c>
      <c r="B134" s="4" t="s">
        <v>577</v>
      </c>
      <c r="C134" s="4" t="s">
        <v>685</v>
      </c>
      <c r="D134" s="5" t="s">
        <v>1006</v>
      </c>
      <c r="E134" s="5" t="s">
        <v>1007</v>
      </c>
      <c r="F134" s="5" t="s">
        <v>1008</v>
      </c>
      <c r="G134" s="5" t="s">
        <v>1009</v>
      </c>
      <c r="H134" s="5" t="s">
        <v>1010</v>
      </c>
      <c r="I134" s="12" t="s">
        <v>1011</v>
      </c>
      <c r="J134" s="13" t="s">
        <v>1012</v>
      </c>
      <c r="K134" s="4" t="s">
        <v>588</v>
      </c>
      <c r="L134" s="6" t="s">
        <v>462</v>
      </c>
      <c r="M134" s="8">
        <v>300</v>
      </c>
      <c r="N134" s="8">
        <f t="shared" si="12"/>
        <v>1017.8571428571428</v>
      </c>
      <c r="O134" s="8">
        <f t="shared" si="9"/>
        <v>305357.14285714284</v>
      </c>
      <c r="P134" s="8">
        <v>342000</v>
      </c>
      <c r="Q134" s="7" t="s">
        <v>971</v>
      </c>
      <c r="R134" s="4" t="s">
        <v>793</v>
      </c>
      <c r="S134" s="7" t="s">
        <v>576</v>
      </c>
      <c r="T134" s="4">
        <v>0</v>
      </c>
      <c r="U134" s="14" t="s">
        <v>590</v>
      </c>
      <c r="V134" s="9" t="s">
        <v>547</v>
      </c>
      <c r="Y134" s="11"/>
    </row>
    <row r="135" spans="1:25" s="10" customFormat="1" ht="120">
      <c r="A135" s="4">
        <v>121</v>
      </c>
      <c r="B135" s="4" t="s">
        <v>577</v>
      </c>
      <c r="C135" s="4" t="s">
        <v>685</v>
      </c>
      <c r="D135" s="5" t="s">
        <v>1013</v>
      </c>
      <c r="E135" s="5" t="s">
        <v>1007</v>
      </c>
      <c r="F135" s="5" t="s">
        <v>1008</v>
      </c>
      <c r="G135" s="5" t="s">
        <v>1014</v>
      </c>
      <c r="H135" s="5" t="s">
        <v>1015</v>
      </c>
      <c r="I135" s="12" t="s">
        <v>1016</v>
      </c>
      <c r="J135" s="13" t="s">
        <v>1017</v>
      </c>
      <c r="K135" s="4" t="s">
        <v>588</v>
      </c>
      <c r="L135" s="6" t="s">
        <v>689</v>
      </c>
      <c r="M135" s="8">
        <v>50</v>
      </c>
      <c r="N135" s="8">
        <f t="shared" si="12"/>
        <v>834.8214285714286</v>
      </c>
      <c r="O135" s="8">
        <f t="shared" si="9"/>
        <v>41741.07142857143</v>
      </c>
      <c r="P135" s="8">
        <v>46750</v>
      </c>
      <c r="Q135" s="7" t="s">
        <v>971</v>
      </c>
      <c r="R135" s="4" t="s">
        <v>793</v>
      </c>
      <c r="S135" s="7" t="s">
        <v>576</v>
      </c>
      <c r="T135" s="4">
        <v>0</v>
      </c>
      <c r="U135" s="14" t="s">
        <v>590</v>
      </c>
      <c r="V135" s="9" t="s">
        <v>547</v>
      </c>
      <c r="Y135" s="11"/>
    </row>
    <row r="136" spans="1:25" s="10" customFormat="1" ht="120">
      <c r="A136" s="4">
        <v>122</v>
      </c>
      <c r="B136" s="4" t="s">
        <v>577</v>
      </c>
      <c r="C136" s="4" t="s">
        <v>685</v>
      </c>
      <c r="D136" s="5" t="s">
        <v>1018</v>
      </c>
      <c r="E136" s="5" t="s">
        <v>1019</v>
      </c>
      <c r="F136" s="5" t="s">
        <v>1020</v>
      </c>
      <c r="G136" s="5" t="s">
        <v>1021</v>
      </c>
      <c r="H136" s="5" t="s">
        <v>1022</v>
      </c>
      <c r="I136" s="12" t="s">
        <v>1023</v>
      </c>
      <c r="J136" s="13" t="s">
        <v>1024</v>
      </c>
      <c r="K136" s="4" t="s">
        <v>588</v>
      </c>
      <c r="L136" s="6" t="s">
        <v>970</v>
      </c>
      <c r="M136" s="8">
        <v>600</v>
      </c>
      <c r="N136" s="8">
        <f t="shared" si="12"/>
        <v>366.07142857142856</v>
      </c>
      <c r="O136" s="8">
        <f t="shared" si="9"/>
        <v>219642.85714285713</v>
      </c>
      <c r="P136" s="8">
        <v>246000</v>
      </c>
      <c r="Q136" s="7" t="s">
        <v>971</v>
      </c>
      <c r="R136" s="4" t="s">
        <v>793</v>
      </c>
      <c r="S136" s="7" t="s">
        <v>576</v>
      </c>
      <c r="T136" s="4">
        <v>0</v>
      </c>
      <c r="U136" s="14" t="s">
        <v>590</v>
      </c>
      <c r="V136" s="9" t="s">
        <v>547</v>
      </c>
      <c r="Y136" s="11"/>
    </row>
    <row r="137" spans="1:25" s="10" customFormat="1" ht="120">
      <c r="A137" s="4">
        <v>123</v>
      </c>
      <c r="B137" s="4" t="s">
        <v>577</v>
      </c>
      <c r="C137" s="4" t="s">
        <v>685</v>
      </c>
      <c r="D137" s="5" t="s">
        <v>1025</v>
      </c>
      <c r="E137" s="5" t="s">
        <v>1026</v>
      </c>
      <c r="F137" s="5" t="s">
        <v>1026</v>
      </c>
      <c r="G137" s="5" t="s">
        <v>1027</v>
      </c>
      <c r="H137" s="5" t="s">
        <v>1028</v>
      </c>
      <c r="I137" s="12" t="s">
        <v>347</v>
      </c>
      <c r="J137" s="13" t="s">
        <v>1029</v>
      </c>
      <c r="K137" s="4" t="s">
        <v>588</v>
      </c>
      <c r="L137" s="6" t="s">
        <v>689</v>
      </c>
      <c r="M137" s="8">
        <v>600</v>
      </c>
      <c r="N137" s="8">
        <f t="shared" si="12"/>
        <v>482.1428571428571</v>
      </c>
      <c r="O137" s="8">
        <f t="shared" si="9"/>
        <v>289285.71428571426</v>
      </c>
      <c r="P137" s="8">
        <v>324000</v>
      </c>
      <c r="Q137" s="7" t="s">
        <v>971</v>
      </c>
      <c r="R137" s="4" t="s">
        <v>793</v>
      </c>
      <c r="S137" s="7" t="s">
        <v>576</v>
      </c>
      <c r="T137" s="4">
        <v>0</v>
      </c>
      <c r="U137" s="14" t="s">
        <v>590</v>
      </c>
      <c r="V137" s="9" t="s">
        <v>547</v>
      </c>
      <c r="Y137" s="11"/>
    </row>
    <row r="138" spans="1:25" s="10" customFormat="1" ht="120">
      <c r="A138" s="4">
        <v>124</v>
      </c>
      <c r="B138" s="4" t="s">
        <v>577</v>
      </c>
      <c r="C138" s="4" t="s">
        <v>685</v>
      </c>
      <c r="D138" s="5" t="s">
        <v>1030</v>
      </c>
      <c r="E138" s="5" t="s">
        <v>1026</v>
      </c>
      <c r="F138" s="5" t="s">
        <v>1026</v>
      </c>
      <c r="G138" s="5" t="s">
        <v>1031</v>
      </c>
      <c r="H138" s="5" t="s">
        <v>1032</v>
      </c>
      <c r="I138" s="12" t="s">
        <v>348</v>
      </c>
      <c r="J138" s="13" t="s">
        <v>1033</v>
      </c>
      <c r="K138" s="4" t="s">
        <v>588</v>
      </c>
      <c r="L138" s="6" t="s">
        <v>689</v>
      </c>
      <c r="M138" s="8">
        <v>300</v>
      </c>
      <c r="N138" s="8">
        <f t="shared" si="12"/>
        <v>441.9642857142857</v>
      </c>
      <c r="O138" s="8">
        <f t="shared" si="9"/>
        <v>132589.2857142857</v>
      </c>
      <c r="P138" s="8">
        <v>148500</v>
      </c>
      <c r="Q138" s="7" t="s">
        <v>971</v>
      </c>
      <c r="R138" s="4" t="s">
        <v>793</v>
      </c>
      <c r="S138" s="7" t="s">
        <v>576</v>
      </c>
      <c r="T138" s="4">
        <v>0</v>
      </c>
      <c r="U138" s="14" t="s">
        <v>590</v>
      </c>
      <c r="V138" s="9" t="s">
        <v>547</v>
      </c>
      <c r="Y138" s="11"/>
    </row>
    <row r="139" spans="1:25" s="10" customFormat="1" ht="120">
      <c r="A139" s="4">
        <v>125</v>
      </c>
      <c r="B139" s="4" t="s">
        <v>577</v>
      </c>
      <c r="C139" s="4" t="s">
        <v>685</v>
      </c>
      <c r="D139" s="5" t="s">
        <v>1034</v>
      </c>
      <c r="E139" s="5" t="s">
        <v>1035</v>
      </c>
      <c r="F139" s="5" t="s">
        <v>1036</v>
      </c>
      <c r="G139" s="5" t="s">
        <v>1037</v>
      </c>
      <c r="H139" s="5" t="s">
        <v>1038</v>
      </c>
      <c r="I139" s="12" t="s">
        <v>349</v>
      </c>
      <c r="J139" s="13" t="s">
        <v>1039</v>
      </c>
      <c r="K139" s="4" t="s">
        <v>588</v>
      </c>
      <c r="L139" s="6" t="s">
        <v>689</v>
      </c>
      <c r="M139" s="8">
        <v>30</v>
      </c>
      <c r="N139" s="8">
        <f t="shared" si="12"/>
        <v>1616.0714285714284</v>
      </c>
      <c r="O139" s="8">
        <f t="shared" si="9"/>
        <v>48482.142857142855</v>
      </c>
      <c r="P139" s="8">
        <v>54300</v>
      </c>
      <c r="Q139" s="7" t="s">
        <v>971</v>
      </c>
      <c r="R139" s="4" t="s">
        <v>793</v>
      </c>
      <c r="S139" s="7" t="s">
        <v>576</v>
      </c>
      <c r="T139" s="4">
        <v>0</v>
      </c>
      <c r="U139" s="14" t="s">
        <v>590</v>
      </c>
      <c r="V139" s="9" t="s">
        <v>547</v>
      </c>
      <c r="Y139" s="11"/>
    </row>
    <row r="140" spans="1:25" s="10" customFormat="1" ht="120">
      <c r="A140" s="4">
        <v>126</v>
      </c>
      <c r="B140" s="4" t="s">
        <v>577</v>
      </c>
      <c r="C140" s="4" t="s">
        <v>685</v>
      </c>
      <c r="D140" s="5" t="s">
        <v>1040</v>
      </c>
      <c r="E140" s="5" t="s">
        <v>1041</v>
      </c>
      <c r="F140" s="5" t="s">
        <v>1041</v>
      </c>
      <c r="G140" s="5" t="s">
        <v>1042</v>
      </c>
      <c r="H140" s="5" t="s">
        <v>1043</v>
      </c>
      <c r="I140" s="12" t="s">
        <v>1044</v>
      </c>
      <c r="J140" s="13" t="s">
        <v>1045</v>
      </c>
      <c r="K140" s="4" t="s">
        <v>588</v>
      </c>
      <c r="L140" s="6" t="s">
        <v>1046</v>
      </c>
      <c r="M140" s="8">
        <v>200</v>
      </c>
      <c r="N140" s="8">
        <f t="shared" si="12"/>
        <v>111.60714285714285</v>
      </c>
      <c r="O140" s="8">
        <f t="shared" si="9"/>
        <v>22321.42857142857</v>
      </c>
      <c r="P140" s="8">
        <v>25000</v>
      </c>
      <c r="Q140" s="7" t="s">
        <v>971</v>
      </c>
      <c r="R140" s="4" t="s">
        <v>793</v>
      </c>
      <c r="S140" s="7" t="s">
        <v>576</v>
      </c>
      <c r="T140" s="4">
        <v>0</v>
      </c>
      <c r="U140" s="14" t="s">
        <v>590</v>
      </c>
      <c r="V140" s="9" t="s">
        <v>547</v>
      </c>
      <c r="Y140" s="11"/>
    </row>
    <row r="141" spans="1:25" s="10" customFormat="1" ht="120">
      <c r="A141" s="4">
        <v>127</v>
      </c>
      <c r="B141" s="4" t="s">
        <v>577</v>
      </c>
      <c r="C141" s="4" t="s">
        <v>685</v>
      </c>
      <c r="D141" s="5" t="s">
        <v>1040</v>
      </c>
      <c r="E141" s="5" t="s">
        <v>1041</v>
      </c>
      <c r="F141" s="5" t="s">
        <v>1041</v>
      </c>
      <c r="G141" s="5" t="s">
        <v>1042</v>
      </c>
      <c r="H141" s="5" t="s">
        <v>1043</v>
      </c>
      <c r="I141" s="12" t="s">
        <v>1047</v>
      </c>
      <c r="J141" s="13" t="s">
        <v>1048</v>
      </c>
      <c r="K141" s="4" t="s">
        <v>588</v>
      </c>
      <c r="L141" s="6" t="s">
        <v>1046</v>
      </c>
      <c r="M141" s="8">
        <v>200</v>
      </c>
      <c r="N141" s="8">
        <f t="shared" si="12"/>
        <v>84.82142857142857</v>
      </c>
      <c r="O141" s="8">
        <f t="shared" si="9"/>
        <v>16964.285714285714</v>
      </c>
      <c r="P141" s="8">
        <v>19000</v>
      </c>
      <c r="Q141" s="7" t="s">
        <v>971</v>
      </c>
      <c r="R141" s="4" t="s">
        <v>793</v>
      </c>
      <c r="S141" s="7" t="s">
        <v>576</v>
      </c>
      <c r="T141" s="4">
        <v>0</v>
      </c>
      <c r="U141" s="14" t="s">
        <v>590</v>
      </c>
      <c r="V141" s="9" t="s">
        <v>547</v>
      </c>
      <c r="Y141" s="11"/>
    </row>
    <row r="142" spans="1:25" s="10" customFormat="1" ht="120">
      <c r="A142" s="4">
        <v>128</v>
      </c>
      <c r="B142" s="4" t="s">
        <v>577</v>
      </c>
      <c r="C142" s="4" t="s">
        <v>685</v>
      </c>
      <c r="D142" s="5" t="s">
        <v>350</v>
      </c>
      <c r="E142" s="5" t="s">
        <v>1049</v>
      </c>
      <c r="F142" s="5" t="s">
        <v>1049</v>
      </c>
      <c r="G142" s="5" t="s">
        <v>1110</v>
      </c>
      <c r="H142" s="5" t="s">
        <v>1110</v>
      </c>
      <c r="I142" s="13" t="s">
        <v>351</v>
      </c>
      <c r="J142" s="13" t="s">
        <v>352</v>
      </c>
      <c r="K142" s="4" t="s">
        <v>588</v>
      </c>
      <c r="L142" s="6" t="s">
        <v>689</v>
      </c>
      <c r="M142" s="8">
        <v>70</v>
      </c>
      <c r="N142" s="8">
        <f t="shared" si="12"/>
        <v>4790.178571428571</v>
      </c>
      <c r="O142" s="8">
        <f t="shared" si="9"/>
        <v>335312.49999999994</v>
      </c>
      <c r="P142" s="8">
        <v>375550</v>
      </c>
      <c r="Q142" s="7" t="s">
        <v>971</v>
      </c>
      <c r="R142" s="4" t="s">
        <v>793</v>
      </c>
      <c r="S142" s="7" t="s">
        <v>576</v>
      </c>
      <c r="T142" s="4">
        <v>0</v>
      </c>
      <c r="U142" s="14" t="s">
        <v>590</v>
      </c>
      <c r="V142" s="9" t="s">
        <v>547</v>
      </c>
      <c r="Y142" s="11"/>
    </row>
    <row r="143" spans="1:25" s="10" customFormat="1" ht="120">
      <c r="A143" s="4">
        <v>129</v>
      </c>
      <c r="B143" s="4" t="s">
        <v>577</v>
      </c>
      <c r="C143" s="4" t="s">
        <v>685</v>
      </c>
      <c r="D143" s="5" t="s">
        <v>1050</v>
      </c>
      <c r="E143" s="5" t="s">
        <v>1051</v>
      </c>
      <c r="F143" s="5" t="s">
        <v>1052</v>
      </c>
      <c r="G143" s="5" t="s">
        <v>1053</v>
      </c>
      <c r="H143" s="5" t="s">
        <v>1054</v>
      </c>
      <c r="I143" s="13" t="s">
        <v>1055</v>
      </c>
      <c r="J143" s="13" t="s">
        <v>1056</v>
      </c>
      <c r="K143" s="4" t="s">
        <v>588</v>
      </c>
      <c r="L143" s="6" t="s">
        <v>689</v>
      </c>
      <c r="M143" s="8">
        <v>50</v>
      </c>
      <c r="N143" s="8">
        <f t="shared" si="12"/>
        <v>388.3928571428571</v>
      </c>
      <c r="O143" s="8">
        <f t="shared" si="9"/>
        <v>19419.642857142855</v>
      </c>
      <c r="P143" s="8">
        <v>21750</v>
      </c>
      <c r="Q143" s="7" t="s">
        <v>971</v>
      </c>
      <c r="R143" s="4" t="s">
        <v>793</v>
      </c>
      <c r="S143" s="7" t="s">
        <v>576</v>
      </c>
      <c r="T143" s="4">
        <v>0</v>
      </c>
      <c r="U143" s="14" t="s">
        <v>590</v>
      </c>
      <c r="V143" s="9" t="s">
        <v>547</v>
      </c>
      <c r="Y143" s="11"/>
    </row>
    <row r="144" spans="1:25" s="10" customFormat="1" ht="120">
      <c r="A144" s="4">
        <v>130</v>
      </c>
      <c r="B144" s="4" t="s">
        <v>577</v>
      </c>
      <c r="C144" s="4" t="s">
        <v>685</v>
      </c>
      <c r="D144" s="5" t="s">
        <v>1057</v>
      </c>
      <c r="E144" s="5" t="s">
        <v>1058</v>
      </c>
      <c r="F144" s="5" t="s">
        <v>1058</v>
      </c>
      <c r="G144" s="5" t="s">
        <v>1059</v>
      </c>
      <c r="H144" s="5" t="s">
        <v>1060</v>
      </c>
      <c r="I144" s="13" t="s">
        <v>1061</v>
      </c>
      <c r="J144" s="13" t="s">
        <v>1062</v>
      </c>
      <c r="K144" s="4" t="s">
        <v>588</v>
      </c>
      <c r="L144" s="6" t="s">
        <v>689</v>
      </c>
      <c r="M144" s="8">
        <v>50</v>
      </c>
      <c r="N144" s="8">
        <f t="shared" si="12"/>
        <v>196.42857142857142</v>
      </c>
      <c r="O144" s="8">
        <f t="shared" si="9"/>
        <v>9821.42857142857</v>
      </c>
      <c r="P144" s="8">
        <v>11000</v>
      </c>
      <c r="Q144" s="7" t="s">
        <v>971</v>
      </c>
      <c r="R144" s="4" t="s">
        <v>793</v>
      </c>
      <c r="S144" s="7" t="s">
        <v>576</v>
      </c>
      <c r="T144" s="4">
        <v>0</v>
      </c>
      <c r="U144" s="14" t="s">
        <v>590</v>
      </c>
      <c r="V144" s="9" t="s">
        <v>547</v>
      </c>
      <c r="Y144" s="11"/>
    </row>
    <row r="145" spans="1:25" s="10" customFormat="1" ht="120">
      <c r="A145" s="4">
        <v>131</v>
      </c>
      <c r="B145" s="4" t="s">
        <v>577</v>
      </c>
      <c r="C145" s="4" t="s">
        <v>685</v>
      </c>
      <c r="D145" s="5" t="s">
        <v>1063</v>
      </c>
      <c r="E145" s="5" t="s">
        <v>1064</v>
      </c>
      <c r="F145" s="5" t="s">
        <v>1065</v>
      </c>
      <c r="G145" s="5" t="s">
        <v>1064</v>
      </c>
      <c r="H145" s="5" t="s">
        <v>1065</v>
      </c>
      <c r="I145" s="38" t="s">
        <v>1064</v>
      </c>
      <c r="J145" s="13" t="s">
        <v>1065</v>
      </c>
      <c r="K145" s="4" t="s">
        <v>588</v>
      </c>
      <c r="L145" s="6" t="s">
        <v>689</v>
      </c>
      <c r="M145" s="8">
        <v>50</v>
      </c>
      <c r="N145" s="8">
        <f t="shared" si="12"/>
        <v>334.82142857142856</v>
      </c>
      <c r="O145" s="8">
        <f t="shared" si="9"/>
        <v>16741.071428571428</v>
      </c>
      <c r="P145" s="8">
        <v>18750</v>
      </c>
      <c r="Q145" s="7" t="s">
        <v>971</v>
      </c>
      <c r="R145" s="4" t="s">
        <v>793</v>
      </c>
      <c r="S145" s="7" t="s">
        <v>576</v>
      </c>
      <c r="T145" s="4">
        <v>0</v>
      </c>
      <c r="U145" s="14" t="s">
        <v>590</v>
      </c>
      <c r="V145" s="9" t="s">
        <v>547</v>
      </c>
      <c r="Y145" s="11"/>
    </row>
    <row r="146" spans="1:25" s="10" customFormat="1" ht="112.5" customHeight="1">
      <c r="A146" s="4">
        <v>132</v>
      </c>
      <c r="B146" s="4" t="s">
        <v>577</v>
      </c>
      <c r="C146" s="4" t="s">
        <v>685</v>
      </c>
      <c r="D146" s="5" t="s">
        <v>1066</v>
      </c>
      <c r="E146" s="5" t="s">
        <v>1067</v>
      </c>
      <c r="F146" s="5" t="s">
        <v>1068</v>
      </c>
      <c r="G146" s="5" t="s">
        <v>1069</v>
      </c>
      <c r="H146" s="5" t="s">
        <v>1070</v>
      </c>
      <c r="I146" s="38" t="s">
        <v>1069</v>
      </c>
      <c r="J146" s="13" t="s">
        <v>1071</v>
      </c>
      <c r="K146" s="4" t="s">
        <v>588</v>
      </c>
      <c r="L146" s="6" t="s">
        <v>1046</v>
      </c>
      <c r="M146" s="8">
        <v>150</v>
      </c>
      <c r="N146" s="8">
        <f t="shared" si="12"/>
        <v>128.57142857142856</v>
      </c>
      <c r="O146" s="8">
        <f t="shared" si="9"/>
        <v>19285.714285714283</v>
      </c>
      <c r="P146" s="8">
        <v>21600</v>
      </c>
      <c r="Q146" s="7" t="s">
        <v>971</v>
      </c>
      <c r="R146" s="4" t="s">
        <v>793</v>
      </c>
      <c r="S146" s="7" t="s">
        <v>576</v>
      </c>
      <c r="T146" s="4">
        <v>0</v>
      </c>
      <c r="U146" s="14" t="s">
        <v>590</v>
      </c>
      <c r="V146" s="9" t="s">
        <v>547</v>
      </c>
      <c r="Y146" s="11"/>
    </row>
    <row r="147" spans="1:25" s="10" customFormat="1" ht="137.25" customHeight="1">
      <c r="A147" s="4">
        <v>133</v>
      </c>
      <c r="B147" s="4" t="s">
        <v>577</v>
      </c>
      <c r="C147" s="4" t="s">
        <v>685</v>
      </c>
      <c r="D147" s="5" t="s">
        <v>1072</v>
      </c>
      <c r="E147" s="5" t="s">
        <v>1067</v>
      </c>
      <c r="F147" s="5" t="s">
        <v>1068</v>
      </c>
      <c r="G147" s="5" t="s">
        <v>1073</v>
      </c>
      <c r="H147" s="5" t="s">
        <v>1074</v>
      </c>
      <c r="I147" s="38" t="s">
        <v>1073</v>
      </c>
      <c r="J147" s="13" t="s">
        <v>1075</v>
      </c>
      <c r="K147" s="4" t="s">
        <v>588</v>
      </c>
      <c r="L147" s="6" t="s">
        <v>1046</v>
      </c>
      <c r="M147" s="8">
        <v>150</v>
      </c>
      <c r="N147" s="8">
        <f t="shared" si="12"/>
        <v>139.28571428571428</v>
      </c>
      <c r="O147" s="8">
        <f t="shared" si="9"/>
        <v>20892.85714285714</v>
      </c>
      <c r="P147" s="8">
        <v>23400</v>
      </c>
      <c r="Q147" s="7" t="s">
        <v>971</v>
      </c>
      <c r="R147" s="4" t="s">
        <v>793</v>
      </c>
      <c r="S147" s="7" t="s">
        <v>576</v>
      </c>
      <c r="T147" s="4">
        <v>0</v>
      </c>
      <c r="U147" s="14" t="s">
        <v>590</v>
      </c>
      <c r="V147" s="9" t="s">
        <v>547</v>
      </c>
      <c r="Y147" s="11"/>
    </row>
    <row r="148" spans="1:25" s="10" customFormat="1" ht="120">
      <c r="A148" s="4">
        <v>134</v>
      </c>
      <c r="B148" s="4" t="s">
        <v>577</v>
      </c>
      <c r="C148" s="4" t="s">
        <v>685</v>
      </c>
      <c r="D148" s="5" t="s">
        <v>1076</v>
      </c>
      <c r="E148" s="5" t="s">
        <v>1067</v>
      </c>
      <c r="F148" s="5" t="s">
        <v>1068</v>
      </c>
      <c r="G148" s="5" t="s">
        <v>1077</v>
      </c>
      <c r="H148" s="5" t="s">
        <v>1078</v>
      </c>
      <c r="I148" s="38" t="s">
        <v>1077</v>
      </c>
      <c r="J148" s="13" t="s">
        <v>1079</v>
      </c>
      <c r="K148" s="4" t="s">
        <v>588</v>
      </c>
      <c r="L148" s="6" t="s">
        <v>1046</v>
      </c>
      <c r="M148" s="8">
        <v>100</v>
      </c>
      <c r="N148" s="8">
        <f t="shared" si="12"/>
        <v>589.2857142857142</v>
      </c>
      <c r="O148" s="8">
        <f t="shared" si="9"/>
        <v>58928.57142857142</v>
      </c>
      <c r="P148" s="8">
        <v>66000</v>
      </c>
      <c r="Q148" s="7" t="s">
        <v>971</v>
      </c>
      <c r="R148" s="4" t="s">
        <v>793</v>
      </c>
      <c r="S148" s="7" t="s">
        <v>576</v>
      </c>
      <c r="T148" s="4">
        <v>0</v>
      </c>
      <c r="U148" s="14" t="s">
        <v>590</v>
      </c>
      <c r="V148" s="9" t="s">
        <v>547</v>
      </c>
      <c r="Y148" s="11"/>
    </row>
    <row r="149" spans="1:25" s="10" customFormat="1" ht="120">
      <c r="A149" s="4">
        <v>135</v>
      </c>
      <c r="B149" s="4" t="s">
        <v>577</v>
      </c>
      <c r="C149" s="4" t="s">
        <v>685</v>
      </c>
      <c r="D149" s="5" t="s">
        <v>1080</v>
      </c>
      <c r="E149" s="5" t="s">
        <v>1067</v>
      </c>
      <c r="F149" s="5" t="s">
        <v>1068</v>
      </c>
      <c r="G149" s="5" t="s">
        <v>1081</v>
      </c>
      <c r="H149" s="5" t="s">
        <v>1082</v>
      </c>
      <c r="I149" s="38" t="s">
        <v>1081</v>
      </c>
      <c r="J149" s="13" t="s">
        <v>1083</v>
      </c>
      <c r="K149" s="4" t="s">
        <v>588</v>
      </c>
      <c r="L149" s="6" t="s">
        <v>1046</v>
      </c>
      <c r="M149" s="8">
        <v>100</v>
      </c>
      <c r="N149" s="8">
        <f t="shared" si="12"/>
        <v>1691.9642857142856</v>
      </c>
      <c r="O149" s="8">
        <f t="shared" si="9"/>
        <v>169196.42857142855</v>
      </c>
      <c r="P149" s="8">
        <v>189500</v>
      </c>
      <c r="Q149" s="7" t="s">
        <v>971</v>
      </c>
      <c r="R149" s="4" t="s">
        <v>793</v>
      </c>
      <c r="S149" s="7" t="s">
        <v>576</v>
      </c>
      <c r="T149" s="4">
        <v>0</v>
      </c>
      <c r="U149" s="14" t="s">
        <v>590</v>
      </c>
      <c r="V149" s="9" t="s">
        <v>547</v>
      </c>
      <c r="Y149" s="11"/>
    </row>
    <row r="150" spans="1:25" s="10" customFormat="1" ht="119.25" customHeight="1">
      <c r="A150" s="4">
        <v>136</v>
      </c>
      <c r="B150" s="4" t="s">
        <v>577</v>
      </c>
      <c r="C150" s="4" t="s">
        <v>685</v>
      </c>
      <c r="D150" s="5" t="s">
        <v>1084</v>
      </c>
      <c r="E150" s="5" t="s">
        <v>1085</v>
      </c>
      <c r="F150" s="5" t="s">
        <v>1086</v>
      </c>
      <c r="G150" s="5" t="s">
        <v>1087</v>
      </c>
      <c r="H150" s="5" t="s">
        <v>1088</v>
      </c>
      <c r="I150" s="38" t="s">
        <v>438</v>
      </c>
      <c r="J150" s="13" t="s">
        <v>1089</v>
      </c>
      <c r="K150" s="4" t="s">
        <v>588</v>
      </c>
      <c r="L150" s="6" t="s">
        <v>689</v>
      </c>
      <c r="M150" s="8">
        <v>50</v>
      </c>
      <c r="N150" s="8">
        <f t="shared" si="12"/>
        <v>187.5</v>
      </c>
      <c r="O150" s="8">
        <f t="shared" si="9"/>
        <v>9375</v>
      </c>
      <c r="P150" s="8">
        <v>10500</v>
      </c>
      <c r="Q150" s="7" t="s">
        <v>971</v>
      </c>
      <c r="R150" s="4" t="s">
        <v>793</v>
      </c>
      <c r="S150" s="7" t="s">
        <v>576</v>
      </c>
      <c r="T150" s="4">
        <v>0</v>
      </c>
      <c r="U150" s="14" t="s">
        <v>590</v>
      </c>
      <c r="V150" s="9" t="s">
        <v>547</v>
      </c>
      <c r="Y150" s="11"/>
    </row>
    <row r="151" spans="1:25" s="10" customFormat="1" ht="111" customHeight="1">
      <c r="A151" s="4">
        <v>137</v>
      </c>
      <c r="B151" s="4" t="s">
        <v>577</v>
      </c>
      <c r="C151" s="4" t="s">
        <v>685</v>
      </c>
      <c r="D151" s="5" t="s">
        <v>1084</v>
      </c>
      <c r="E151" s="5" t="s">
        <v>1085</v>
      </c>
      <c r="F151" s="5" t="s">
        <v>1086</v>
      </c>
      <c r="G151" s="5" t="s">
        <v>1087</v>
      </c>
      <c r="H151" s="5" t="s">
        <v>1088</v>
      </c>
      <c r="I151" s="38" t="s">
        <v>439</v>
      </c>
      <c r="J151" s="13" t="s">
        <v>1090</v>
      </c>
      <c r="K151" s="4" t="s">
        <v>588</v>
      </c>
      <c r="L151" s="6" t="s">
        <v>689</v>
      </c>
      <c r="M151" s="8">
        <v>50</v>
      </c>
      <c r="N151" s="8">
        <f t="shared" si="12"/>
        <v>352.6785714285714</v>
      </c>
      <c r="O151" s="8">
        <f t="shared" si="9"/>
        <v>17633.92857142857</v>
      </c>
      <c r="P151" s="8">
        <v>19750</v>
      </c>
      <c r="Q151" s="7" t="s">
        <v>971</v>
      </c>
      <c r="R151" s="4" t="s">
        <v>793</v>
      </c>
      <c r="S151" s="7" t="s">
        <v>576</v>
      </c>
      <c r="T151" s="4">
        <v>0</v>
      </c>
      <c r="U151" s="14" t="s">
        <v>590</v>
      </c>
      <c r="V151" s="9" t="s">
        <v>547</v>
      </c>
      <c r="Y151" s="11"/>
    </row>
    <row r="152" spans="1:25" s="10" customFormat="1" ht="116.25" customHeight="1">
      <c r="A152" s="4">
        <v>138</v>
      </c>
      <c r="B152" s="4" t="s">
        <v>577</v>
      </c>
      <c r="C152" s="4" t="s">
        <v>685</v>
      </c>
      <c r="D152" s="5" t="s">
        <v>1091</v>
      </c>
      <c r="E152" s="5" t="s">
        <v>1085</v>
      </c>
      <c r="F152" s="5" t="s">
        <v>1086</v>
      </c>
      <c r="G152" s="5" t="s">
        <v>1092</v>
      </c>
      <c r="H152" s="5" t="s">
        <v>1093</v>
      </c>
      <c r="I152" s="38" t="s">
        <v>1094</v>
      </c>
      <c r="J152" s="13" t="s">
        <v>1095</v>
      </c>
      <c r="K152" s="4" t="s">
        <v>588</v>
      </c>
      <c r="L152" s="6" t="s">
        <v>689</v>
      </c>
      <c r="M152" s="8">
        <v>10</v>
      </c>
      <c r="N152" s="8">
        <f t="shared" si="12"/>
        <v>66.96428571428571</v>
      </c>
      <c r="O152" s="8">
        <f t="shared" si="9"/>
        <v>669.6428571428571</v>
      </c>
      <c r="P152" s="8">
        <v>750</v>
      </c>
      <c r="Q152" s="7" t="s">
        <v>971</v>
      </c>
      <c r="R152" s="4" t="s">
        <v>793</v>
      </c>
      <c r="S152" s="7" t="s">
        <v>576</v>
      </c>
      <c r="T152" s="4">
        <v>0</v>
      </c>
      <c r="U152" s="14" t="s">
        <v>590</v>
      </c>
      <c r="V152" s="9" t="s">
        <v>547</v>
      </c>
      <c r="Y152" s="11"/>
    </row>
    <row r="153" spans="1:25" s="10" customFormat="1" ht="124.5" customHeight="1">
      <c r="A153" s="4">
        <v>139</v>
      </c>
      <c r="B153" s="4" t="s">
        <v>577</v>
      </c>
      <c r="C153" s="4" t="s">
        <v>685</v>
      </c>
      <c r="D153" s="7" t="s">
        <v>1096</v>
      </c>
      <c r="E153" s="7" t="s">
        <v>1097</v>
      </c>
      <c r="F153" s="7" t="s">
        <v>1098</v>
      </c>
      <c r="G153" s="7" t="s">
        <v>1099</v>
      </c>
      <c r="H153" s="7" t="s">
        <v>1099</v>
      </c>
      <c r="I153" s="13" t="s">
        <v>1100</v>
      </c>
      <c r="J153" s="13" t="s">
        <v>1101</v>
      </c>
      <c r="K153" s="4" t="s">
        <v>588</v>
      </c>
      <c r="L153" s="6" t="s">
        <v>1046</v>
      </c>
      <c r="M153" s="8">
        <v>30</v>
      </c>
      <c r="N153" s="8">
        <f t="shared" si="12"/>
        <v>580.3571428571428</v>
      </c>
      <c r="O153" s="8">
        <f t="shared" si="9"/>
        <v>17410.714285714283</v>
      </c>
      <c r="P153" s="8">
        <v>19500</v>
      </c>
      <c r="Q153" s="7" t="s">
        <v>971</v>
      </c>
      <c r="R153" s="4" t="s">
        <v>793</v>
      </c>
      <c r="S153" s="7" t="s">
        <v>576</v>
      </c>
      <c r="T153" s="4">
        <v>0</v>
      </c>
      <c r="U153" s="14" t="s">
        <v>590</v>
      </c>
      <c r="V153" s="9" t="s">
        <v>547</v>
      </c>
      <c r="Y153" s="11"/>
    </row>
    <row r="154" spans="1:25" s="10" customFormat="1" ht="117" customHeight="1">
      <c r="A154" s="4">
        <v>140</v>
      </c>
      <c r="B154" s="4" t="s">
        <v>577</v>
      </c>
      <c r="C154" s="4" t="s">
        <v>685</v>
      </c>
      <c r="D154" s="7" t="s">
        <v>1102</v>
      </c>
      <c r="E154" s="5" t="s">
        <v>1103</v>
      </c>
      <c r="F154" s="7" t="s">
        <v>1103</v>
      </c>
      <c r="G154" s="7" t="s">
        <v>1104</v>
      </c>
      <c r="H154" s="7" t="s">
        <v>1105</v>
      </c>
      <c r="I154" s="13" t="s">
        <v>440</v>
      </c>
      <c r="J154" s="13" t="s">
        <v>1106</v>
      </c>
      <c r="K154" s="4" t="s">
        <v>588</v>
      </c>
      <c r="L154" s="6" t="s">
        <v>1046</v>
      </c>
      <c r="M154" s="8">
        <v>400</v>
      </c>
      <c r="N154" s="8">
        <f t="shared" si="12"/>
        <v>191.9642857142857</v>
      </c>
      <c r="O154" s="8">
        <f t="shared" si="9"/>
        <v>76785.71428571428</v>
      </c>
      <c r="P154" s="8">
        <v>86000</v>
      </c>
      <c r="Q154" s="7" t="s">
        <v>971</v>
      </c>
      <c r="R154" s="4" t="s">
        <v>793</v>
      </c>
      <c r="S154" s="7" t="s">
        <v>576</v>
      </c>
      <c r="T154" s="4">
        <v>0</v>
      </c>
      <c r="U154" s="14" t="s">
        <v>590</v>
      </c>
      <c r="V154" s="9" t="s">
        <v>547</v>
      </c>
      <c r="Y154" s="11"/>
    </row>
    <row r="155" spans="1:25" s="10" customFormat="1" ht="120">
      <c r="A155" s="4">
        <v>141</v>
      </c>
      <c r="B155" s="4" t="s">
        <v>577</v>
      </c>
      <c r="C155" s="4" t="s">
        <v>685</v>
      </c>
      <c r="D155" s="7" t="s">
        <v>353</v>
      </c>
      <c r="E155" s="5" t="s">
        <v>1103</v>
      </c>
      <c r="F155" s="7" t="s">
        <v>1103</v>
      </c>
      <c r="G155" s="7" t="s">
        <v>354</v>
      </c>
      <c r="H155" s="7" t="s">
        <v>355</v>
      </c>
      <c r="I155" s="13" t="s">
        <v>356</v>
      </c>
      <c r="J155" s="13" t="s">
        <v>357</v>
      </c>
      <c r="K155" s="4" t="s">
        <v>588</v>
      </c>
      <c r="L155" s="6" t="s">
        <v>1046</v>
      </c>
      <c r="M155" s="8">
        <v>400</v>
      </c>
      <c r="N155" s="8">
        <f t="shared" si="12"/>
        <v>254.4642857142857</v>
      </c>
      <c r="O155" s="8">
        <f t="shared" si="9"/>
        <v>101785.71428571428</v>
      </c>
      <c r="P155" s="8">
        <v>114000</v>
      </c>
      <c r="Q155" s="7" t="s">
        <v>971</v>
      </c>
      <c r="R155" s="4" t="s">
        <v>793</v>
      </c>
      <c r="S155" s="7" t="s">
        <v>576</v>
      </c>
      <c r="T155" s="4">
        <v>0</v>
      </c>
      <c r="U155" s="14" t="s">
        <v>590</v>
      </c>
      <c r="V155" s="9" t="s">
        <v>547</v>
      </c>
      <c r="Y155" s="11"/>
    </row>
    <row r="156" spans="1:25" s="10" customFormat="1" ht="120">
      <c r="A156" s="4">
        <v>142</v>
      </c>
      <c r="B156" s="4" t="s">
        <v>577</v>
      </c>
      <c r="C156" s="4" t="s">
        <v>685</v>
      </c>
      <c r="D156" s="7" t="s">
        <v>1107</v>
      </c>
      <c r="E156" s="7" t="s">
        <v>1108</v>
      </c>
      <c r="F156" s="7" t="s">
        <v>1108</v>
      </c>
      <c r="G156" s="7" t="s">
        <v>1109</v>
      </c>
      <c r="H156" s="7" t="s">
        <v>1110</v>
      </c>
      <c r="I156" s="13" t="s">
        <v>1111</v>
      </c>
      <c r="J156" s="13" t="s">
        <v>447</v>
      </c>
      <c r="K156" s="4" t="s">
        <v>588</v>
      </c>
      <c r="L156" s="6" t="s">
        <v>1112</v>
      </c>
      <c r="M156" s="8">
        <v>50</v>
      </c>
      <c r="N156" s="8">
        <f t="shared" si="12"/>
        <v>1500</v>
      </c>
      <c r="O156" s="8">
        <f t="shared" si="9"/>
        <v>75000</v>
      </c>
      <c r="P156" s="8">
        <v>84000</v>
      </c>
      <c r="Q156" s="7" t="s">
        <v>971</v>
      </c>
      <c r="R156" s="4" t="s">
        <v>793</v>
      </c>
      <c r="S156" s="7" t="s">
        <v>576</v>
      </c>
      <c r="T156" s="4">
        <v>0</v>
      </c>
      <c r="U156" s="14" t="s">
        <v>590</v>
      </c>
      <c r="V156" s="9" t="s">
        <v>547</v>
      </c>
      <c r="Y156" s="11"/>
    </row>
    <row r="157" spans="1:25" s="10" customFormat="1" ht="120">
      <c r="A157" s="4">
        <v>143</v>
      </c>
      <c r="B157" s="4" t="s">
        <v>577</v>
      </c>
      <c r="C157" s="4" t="s">
        <v>685</v>
      </c>
      <c r="D157" s="7" t="s">
        <v>358</v>
      </c>
      <c r="E157" s="7" t="s">
        <v>1113</v>
      </c>
      <c r="F157" s="7" t="s">
        <v>1114</v>
      </c>
      <c r="G157" s="7" t="s">
        <v>1110</v>
      </c>
      <c r="H157" s="7" t="s">
        <v>1110</v>
      </c>
      <c r="I157" s="13" t="s">
        <v>1115</v>
      </c>
      <c r="J157" s="13" t="s">
        <v>1116</v>
      </c>
      <c r="K157" s="4" t="s">
        <v>588</v>
      </c>
      <c r="L157" s="6" t="s">
        <v>689</v>
      </c>
      <c r="M157" s="8">
        <v>50</v>
      </c>
      <c r="N157" s="8">
        <f t="shared" si="12"/>
        <v>174.10714285714283</v>
      </c>
      <c r="O157" s="8">
        <f t="shared" si="9"/>
        <v>8705.357142857141</v>
      </c>
      <c r="P157" s="8">
        <v>9750</v>
      </c>
      <c r="Q157" s="7" t="s">
        <v>971</v>
      </c>
      <c r="R157" s="4" t="s">
        <v>793</v>
      </c>
      <c r="S157" s="7" t="s">
        <v>576</v>
      </c>
      <c r="T157" s="4">
        <v>0</v>
      </c>
      <c r="U157" s="14" t="s">
        <v>590</v>
      </c>
      <c r="V157" s="9" t="s">
        <v>547</v>
      </c>
      <c r="Y157" s="11"/>
    </row>
    <row r="158" spans="1:25" s="10" customFormat="1" ht="120">
      <c r="A158" s="4">
        <v>144</v>
      </c>
      <c r="B158" s="4" t="s">
        <v>577</v>
      </c>
      <c r="C158" s="4" t="s">
        <v>685</v>
      </c>
      <c r="D158" s="7" t="s">
        <v>1117</v>
      </c>
      <c r="E158" s="7" t="s">
        <v>1118</v>
      </c>
      <c r="F158" s="7" t="s">
        <v>1119</v>
      </c>
      <c r="G158" s="7" t="s">
        <v>1120</v>
      </c>
      <c r="H158" s="7" t="s">
        <v>1121</v>
      </c>
      <c r="I158" s="13" t="s">
        <v>359</v>
      </c>
      <c r="J158" s="13" t="s">
        <v>360</v>
      </c>
      <c r="K158" s="4" t="s">
        <v>588</v>
      </c>
      <c r="L158" s="6" t="s">
        <v>1046</v>
      </c>
      <c r="M158" s="8">
        <v>300</v>
      </c>
      <c r="N158" s="8">
        <f t="shared" si="12"/>
        <v>888.392857142857</v>
      </c>
      <c r="O158" s="8">
        <f t="shared" si="9"/>
        <v>266517.8571428571</v>
      </c>
      <c r="P158" s="8">
        <v>298500</v>
      </c>
      <c r="Q158" s="7" t="s">
        <v>971</v>
      </c>
      <c r="R158" s="4" t="s">
        <v>793</v>
      </c>
      <c r="S158" s="7" t="s">
        <v>576</v>
      </c>
      <c r="T158" s="4">
        <v>0</v>
      </c>
      <c r="U158" s="14" t="s">
        <v>590</v>
      </c>
      <c r="V158" s="9" t="s">
        <v>547</v>
      </c>
      <c r="Y158" s="11"/>
    </row>
    <row r="159" spans="1:25" s="10" customFormat="1" ht="120">
      <c r="A159" s="4">
        <v>145</v>
      </c>
      <c r="B159" s="4" t="s">
        <v>577</v>
      </c>
      <c r="C159" s="4" t="s">
        <v>685</v>
      </c>
      <c r="D159" s="7" t="s">
        <v>1122</v>
      </c>
      <c r="E159" s="7" t="s">
        <v>1118</v>
      </c>
      <c r="F159" s="7" t="s">
        <v>1119</v>
      </c>
      <c r="G159" s="7" t="s">
        <v>1123</v>
      </c>
      <c r="H159" s="7" t="s">
        <v>1124</v>
      </c>
      <c r="I159" s="13" t="s">
        <v>1125</v>
      </c>
      <c r="J159" s="13" t="s">
        <v>1126</v>
      </c>
      <c r="K159" s="4" t="s">
        <v>588</v>
      </c>
      <c r="L159" s="6" t="s">
        <v>1046</v>
      </c>
      <c r="M159" s="8">
        <v>30</v>
      </c>
      <c r="N159" s="8">
        <f t="shared" si="12"/>
        <v>799.1071428571428</v>
      </c>
      <c r="O159" s="8">
        <f t="shared" si="9"/>
        <v>23973.214285714283</v>
      </c>
      <c r="P159" s="8">
        <v>26850</v>
      </c>
      <c r="Q159" s="7" t="s">
        <v>971</v>
      </c>
      <c r="R159" s="4" t="s">
        <v>793</v>
      </c>
      <c r="S159" s="7" t="s">
        <v>576</v>
      </c>
      <c r="T159" s="4">
        <v>0</v>
      </c>
      <c r="U159" s="14" t="s">
        <v>590</v>
      </c>
      <c r="V159" s="9" t="s">
        <v>547</v>
      </c>
      <c r="Y159" s="11"/>
    </row>
    <row r="160" spans="1:25" s="10" customFormat="1" ht="120">
      <c r="A160" s="4">
        <v>146</v>
      </c>
      <c r="B160" s="4" t="s">
        <v>577</v>
      </c>
      <c r="C160" s="4" t="s">
        <v>685</v>
      </c>
      <c r="D160" s="7" t="s">
        <v>361</v>
      </c>
      <c r="E160" s="7" t="s">
        <v>1127</v>
      </c>
      <c r="F160" s="7" t="s">
        <v>1128</v>
      </c>
      <c r="G160" s="7" t="s">
        <v>362</v>
      </c>
      <c r="H160" s="7" t="s">
        <v>363</v>
      </c>
      <c r="I160" s="13" t="s">
        <v>1129</v>
      </c>
      <c r="J160" s="13" t="s">
        <v>1130</v>
      </c>
      <c r="K160" s="4" t="s">
        <v>588</v>
      </c>
      <c r="L160" s="6" t="s">
        <v>1046</v>
      </c>
      <c r="M160" s="8">
        <v>9000</v>
      </c>
      <c r="N160" s="8">
        <f t="shared" si="12"/>
        <v>11.607142857142856</v>
      </c>
      <c r="O160" s="8">
        <f t="shared" si="9"/>
        <v>104464.28571428571</v>
      </c>
      <c r="P160" s="8">
        <v>117000</v>
      </c>
      <c r="Q160" s="7" t="s">
        <v>971</v>
      </c>
      <c r="R160" s="4" t="s">
        <v>793</v>
      </c>
      <c r="S160" s="7" t="s">
        <v>576</v>
      </c>
      <c r="T160" s="4">
        <v>0</v>
      </c>
      <c r="U160" s="14" t="s">
        <v>590</v>
      </c>
      <c r="V160" s="9" t="s">
        <v>547</v>
      </c>
      <c r="Y160" s="11"/>
    </row>
    <row r="161" spans="1:25" s="10" customFormat="1" ht="120">
      <c r="A161" s="4">
        <v>147</v>
      </c>
      <c r="B161" s="4" t="s">
        <v>577</v>
      </c>
      <c r="C161" s="4" t="s">
        <v>685</v>
      </c>
      <c r="D161" s="7" t="s">
        <v>1131</v>
      </c>
      <c r="E161" s="7" t="s">
        <v>1108</v>
      </c>
      <c r="F161" s="7" t="s">
        <v>1108</v>
      </c>
      <c r="G161" s="7" t="s">
        <v>1132</v>
      </c>
      <c r="H161" s="7" t="s">
        <v>1133</v>
      </c>
      <c r="I161" s="13" t="s">
        <v>1134</v>
      </c>
      <c r="J161" s="13" t="s">
        <v>1135</v>
      </c>
      <c r="K161" s="4" t="s">
        <v>588</v>
      </c>
      <c r="L161" s="6" t="s">
        <v>1112</v>
      </c>
      <c r="M161" s="8">
        <v>50</v>
      </c>
      <c r="N161" s="8">
        <f t="shared" si="12"/>
        <v>794.6428571428571</v>
      </c>
      <c r="O161" s="8">
        <f t="shared" si="9"/>
        <v>39732.142857142855</v>
      </c>
      <c r="P161" s="8">
        <v>44500</v>
      </c>
      <c r="Q161" s="7" t="s">
        <v>971</v>
      </c>
      <c r="R161" s="4" t="s">
        <v>793</v>
      </c>
      <c r="S161" s="7" t="s">
        <v>576</v>
      </c>
      <c r="T161" s="4">
        <v>0</v>
      </c>
      <c r="U161" s="14" t="s">
        <v>590</v>
      </c>
      <c r="V161" s="9" t="s">
        <v>547</v>
      </c>
      <c r="Y161" s="11"/>
    </row>
    <row r="162" spans="1:25" s="10" customFormat="1" ht="120">
      <c r="A162" s="4">
        <v>148</v>
      </c>
      <c r="B162" s="4" t="s">
        <v>577</v>
      </c>
      <c r="C162" s="4" t="s">
        <v>685</v>
      </c>
      <c r="D162" s="7" t="s">
        <v>1107</v>
      </c>
      <c r="E162" s="7" t="s">
        <v>1108</v>
      </c>
      <c r="F162" s="7" t="s">
        <v>1108</v>
      </c>
      <c r="G162" s="7" t="s">
        <v>1109</v>
      </c>
      <c r="H162" s="7" t="s">
        <v>1110</v>
      </c>
      <c r="I162" s="13" t="s">
        <v>1136</v>
      </c>
      <c r="J162" s="13" t="s">
        <v>1137</v>
      </c>
      <c r="K162" s="4" t="s">
        <v>588</v>
      </c>
      <c r="L162" s="6" t="s">
        <v>1112</v>
      </c>
      <c r="M162" s="8">
        <v>200</v>
      </c>
      <c r="N162" s="8">
        <f t="shared" si="12"/>
        <v>825.8928571428571</v>
      </c>
      <c r="O162" s="8">
        <f t="shared" si="9"/>
        <v>165178.57142857142</v>
      </c>
      <c r="P162" s="8">
        <v>185000</v>
      </c>
      <c r="Q162" s="7" t="s">
        <v>971</v>
      </c>
      <c r="R162" s="4" t="s">
        <v>793</v>
      </c>
      <c r="S162" s="7" t="s">
        <v>576</v>
      </c>
      <c r="T162" s="4">
        <v>0</v>
      </c>
      <c r="U162" s="14" t="s">
        <v>590</v>
      </c>
      <c r="V162" s="9" t="s">
        <v>547</v>
      </c>
      <c r="Y162" s="11"/>
    </row>
    <row r="163" spans="1:25" s="10" customFormat="1" ht="120">
      <c r="A163" s="4">
        <v>149</v>
      </c>
      <c r="B163" s="4" t="s">
        <v>577</v>
      </c>
      <c r="C163" s="4" t="s">
        <v>685</v>
      </c>
      <c r="D163" s="7" t="s">
        <v>364</v>
      </c>
      <c r="E163" s="7" t="s">
        <v>1138</v>
      </c>
      <c r="F163" s="7" t="s">
        <v>1139</v>
      </c>
      <c r="G163" s="7" t="s">
        <v>1110</v>
      </c>
      <c r="H163" s="7" t="s">
        <v>1110</v>
      </c>
      <c r="I163" s="13" t="s">
        <v>1141</v>
      </c>
      <c r="J163" s="13" t="s">
        <v>1142</v>
      </c>
      <c r="K163" s="4" t="s">
        <v>588</v>
      </c>
      <c r="L163" s="6" t="s">
        <v>689</v>
      </c>
      <c r="M163" s="8">
        <v>1000</v>
      </c>
      <c r="N163" s="8">
        <f t="shared" si="12"/>
        <v>156.24999999999997</v>
      </c>
      <c r="O163" s="8">
        <f t="shared" si="9"/>
        <v>156249.99999999997</v>
      </c>
      <c r="P163" s="8">
        <v>175000</v>
      </c>
      <c r="Q163" s="7" t="s">
        <v>971</v>
      </c>
      <c r="R163" s="4" t="s">
        <v>793</v>
      </c>
      <c r="S163" s="7" t="s">
        <v>576</v>
      </c>
      <c r="T163" s="4">
        <v>0</v>
      </c>
      <c r="U163" s="14" t="s">
        <v>590</v>
      </c>
      <c r="V163" s="9" t="s">
        <v>547</v>
      </c>
      <c r="Y163" s="11"/>
    </row>
    <row r="164" spans="1:25" s="10" customFormat="1" ht="120">
      <c r="A164" s="4">
        <v>150</v>
      </c>
      <c r="B164" s="4" t="s">
        <v>577</v>
      </c>
      <c r="C164" s="4" t="s">
        <v>685</v>
      </c>
      <c r="D164" s="7" t="s">
        <v>364</v>
      </c>
      <c r="E164" s="7" t="s">
        <v>1138</v>
      </c>
      <c r="F164" s="7" t="s">
        <v>1139</v>
      </c>
      <c r="G164" s="7" t="s">
        <v>1110</v>
      </c>
      <c r="H164" s="7" t="s">
        <v>1110</v>
      </c>
      <c r="I164" s="13" t="s">
        <v>1143</v>
      </c>
      <c r="J164" s="13" t="s">
        <v>1144</v>
      </c>
      <c r="K164" s="4" t="s">
        <v>588</v>
      </c>
      <c r="L164" s="6" t="s">
        <v>689</v>
      </c>
      <c r="M164" s="8">
        <v>50</v>
      </c>
      <c r="N164" s="8">
        <f t="shared" si="12"/>
        <v>120.53571428571428</v>
      </c>
      <c r="O164" s="8">
        <f t="shared" si="9"/>
        <v>6026.785714285714</v>
      </c>
      <c r="P164" s="8">
        <v>6750</v>
      </c>
      <c r="Q164" s="7" t="s">
        <v>971</v>
      </c>
      <c r="R164" s="4" t="s">
        <v>793</v>
      </c>
      <c r="S164" s="7" t="s">
        <v>576</v>
      </c>
      <c r="T164" s="4">
        <v>0</v>
      </c>
      <c r="U164" s="14" t="s">
        <v>590</v>
      </c>
      <c r="V164" s="9" t="s">
        <v>547</v>
      </c>
      <c r="Y164" s="11"/>
    </row>
    <row r="165" spans="1:25" s="10" customFormat="1" ht="120">
      <c r="A165" s="4">
        <v>151</v>
      </c>
      <c r="B165" s="4" t="s">
        <v>577</v>
      </c>
      <c r="C165" s="4" t="s">
        <v>685</v>
      </c>
      <c r="D165" s="7" t="s">
        <v>364</v>
      </c>
      <c r="E165" s="7" t="s">
        <v>1138</v>
      </c>
      <c r="F165" s="7" t="s">
        <v>1139</v>
      </c>
      <c r="G165" s="7" t="s">
        <v>1140</v>
      </c>
      <c r="H165" s="7" t="s">
        <v>1110</v>
      </c>
      <c r="I165" s="13" t="s">
        <v>1145</v>
      </c>
      <c r="J165" s="13" t="s">
        <v>1146</v>
      </c>
      <c r="K165" s="4" t="s">
        <v>588</v>
      </c>
      <c r="L165" s="6" t="s">
        <v>689</v>
      </c>
      <c r="M165" s="8">
        <v>50</v>
      </c>
      <c r="N165" s="8">
        <f t="shared" si="12"/>
        <v>120.53571428571428</v>
      </c>
      <c r="O165" s="8">
        <f t="shared" si="9"/>
        <v>6026.785714285714</v>
      </c>
      <c r="P165" s="8">
        <v>6750</v>
      </c>
      <c r="Q165" s="7" t="s">
        <v>971</v>
      </c>
      <c r="R165" s="4" t="s">
        <v>793</v>
      </c>
      <c r="S165" s="7" t="s">
        <v>576</v>
      </c>
      <c r="T165" s="4">
        <v>0</v>
      </c>
      <c r="U165" s="14" t="s">
        <v>590</v>
      </c>
      <c r="V165" s="9" t="s">
        <v>547</v>
      </c>
      <c r="Y165" s="11"/>
    </row>
    <row r="166" spans="1:25" s="10" customFormat="1" ht="120">
      <c r="A166" s="4">
        <v>152</v>
      </c>
      <c r="B166" s="4" t="s">
        <v>577</v>
      </c>
      <c r="C166" s="4" t="s">
        <v>685</v>
      </c>
      <c r="D166" s="7" t="s">
        <v>1147</v>
      </c>
      <c r="E166" s="7" t="s">
        <v>1138</v>
      </c>
      <c r="F166" s="7" t="s">
        <v>1139</v>
      </c>
      <c r="G166" s="7" t="s">
        <v>1148</v>
      </c>
      <c r="H166" s="7" t="s">
        <v>1149</v>
      </c>
      <c r="I166" s="13" t="s">
        <v>1150</v>
      </c>
      <c r="J166" s="13" t="s">
        <v>1151</v>
      </c>
      <c r="K166" s="4" t="s">
        <v>588</v>
      </c>
      <c r="L166" s="6" t="s">
        <v>689</v>
      </c>
      <c r="M166" s="8">
        <v>200</v>
      </c>
      <c r="N166" s="8">
        <f t="shared" si="12"/>
        <v>736.6071428571428</v>
      </c>
      <c r="O166" s="8">
        <f t="shared" si="9"/>
        <v>147321.42857142855</v>
      </c>
      <c r="P166" s="8">
        <v>165000</v>
      </c>
      <c r="Q166" s="7" t="s">
        <v>971</v>
      </c>
      <c r="R166" s="4" t="s">
        <v>793</v>
      </c>
      <c r="S166" s="7" t="s">
        <v>576</v>
      </c>
      <c r="T166" s="4">
        <v>0</v>
      </c>
      <c r="U166" s="14" t="s">
        <v>590</v>
      </c>
      <c r="V166" s="9" t="s">
        <v>547</v>
      </c>
      <c r="Y166" s="11"/>
    </row>
    <row r="167" spans="1:25" s="10" customFormat="1" ht="120">
      <c r="A167" s="4">
        <v>153</v>
      </c>
      <c r="B167" s="4" t="s">
        <v>577</v>
      </c>
      <c r="C167" s="4" t="s">
        <v>685</v>
      </c>
      <c r="D167" s="7" t="s">
        <v>1152</v>
      </c>
      <c r="E167" s="7" t="s">
        <v>1153</v>
      </c>
      <c r="F167" s="7" t="s">
        <v>1154</v>
      </c>
      <c r="G167" s="7" t="s">
        <v>1155</v>
      </c>
      <c r="H167" s="7" t="s">
        <v>1156</v>
      </c>
      <c r="I167" s="13" t="s">
        <v>1157</v>
      </c>
      <c r="J167" s="13" t="s">
        <v>1158</v>
      </c>
      <c r="K167" s="4" t="s">
        <v>588</v>
      </c>
      <c r="L167" s="6" t="s">
        <v>970</v>
      </c>
      <c r="M167" s="8">
        <v>10</v>
      </c>
      <c r="N167" s="8">
        <f t="shared" si="12"/>
        <v>4910.714285714285</v>
      </c>
      <c r="O167" s="8">
        <f t="shared" si="9"/>
        <v>49107.142857142855</v>
      </c>
      <c r="P167" s="8">
        <v>55000</v>
      </c>
      <c r="Q167" s="7" t="s">
        <v>971</v>
      </c>
      <c r="R167" s="4" t="s">
        <v>793</v>
      </c>
      <c r="S167" s="7" t="s">
        <v>576</v>
      </c>
      <c r="T167" s="4">
        <v>0</v>
      </c>
      <c r="U167" s="14" t="s">
        <v>590</v>
      </c>
      <c r="V167" s="9" t="s">
        <v>547</v>
      </c>
      <c r="Y167" s="11"/>
    </row>
    <row r="168" spans="1:25" s="10" customFormat="1" ht="120">
      <c r="A168" s="4">
        <v>154</v>
      </c>
      <c r="B168" s="4" t="s">
        <v>577</v>
      </c>
      <c r="C168" s="4" t="s">
        <v>685</v>
      </c>
      <c r="D168" s="7" t="s">
        <v>1159</v>
      </c>
      <c r="E168" s="7" t="s">
        <v>1160</v>
      </c>
      <c r="F168" s="7" t="s">
        <v>1161</v>
      </c>
      <c r="G168" s="7" t="s">
        <v>1162</v>
      </c>
      <c r="H168" s="7" t="s">
        <v>1163</v>
      </c>
      <c r="I168" s="13" t="s">
        <v>1160</v>
      </c>
      <c r="J168" s="13" t="s">
        <v>1161</v>
      </c>
      <c r="K168" s="4" t="s">
        <v>588</v>
      </c>
      <c r="L168" s="6" t="s">
        <v>689</v>
      </c>
      <c r="M168" s="8">
        <v>50</v>
      </c>
      <c r="N168" s="8">
        <f t="shared" si="12"/>
        <v>129.4642857142857</v>
      </c>
      <c r="O168" s="8">
        <f t="shared" si="9"/>
        <v>6473.214285714285</v>
      </c>
      <c r="P168" s="8">
        <v>7250</v>
      </c>
      <c r="Q168" s="7" t="s">
        <v>971</v>
      </c>
      <c r="R168" s="4" t="s">
        <v>793</v>
      </c>
      <c r="S168" s="7" t="s">
        <v>576</v>
      </c>
      <c r="T168" s="4">
        <v>0</v>
      </c>
      <c r="U168" s="14" t="s">
        <v>590</v>
      </c>
      <c r="V168" s="9" t="s">
        <v>547</v>
      </c>
      <c r="Y168" s="11"/>
    </row>
    <row r="169" spans="1:25" s="10" customFormat="1" ht="120">
      <c r="A169" s="4">
        <v>155</v>
      </c>
      <c r="B169" s="4" t="s">
        <v>577</v>
      </c>
      <c r="C169" s="4" t="s">
        <v>685</v>
      </c>
      <c r="D169" s="7" t="s">
        <v>1164</v>
      </c>
      <c r="E169" s="7" t="s">
        <v>1165</v>
      </c>
      <c r="F169" s="7" t="s">
        <v>1166</v>
      </c>
      <c r="G169" s="7" t="s">
        <v>1167</v>
      </c>
      <c r="H169" s="7" t="s">
        <v>1168</v>
      </c>
      <c r="I169" s="13" t="s">
        <v>1169</v>
      </c>
      <c r="J169" s="13" t="s">
        <v>1170</v>
      </c>
      <c r="K169" s="4" t="s">
        <v>588</v>
      </c>
      <c r="L169" s="6" t="s">
        <v>689</v>
      </c>
      <c r="M169" s="8">
        <v>100</v>
      </c>
      <c r="N169" s="8">
        <f t="shared" si="12"/>
        <v>169.64285714285714</v>
      </c>
      <c r="O169" s="8">
        <f aca="true" t="shared" si="13" ref="O169:O203">P169/1.12</f>
        <v>16964.285714285714</v>
      </c>
      <c r="P169" s="8">
        <v>19000</v>
      </c>
      <c r="Q169" s="7" t="s">
        <v>971</v>
      </c>
      <c r="R169" s="4" t="s">
        <v>793</v>
      </c>
      <c r="S169" s="7" t="s">
        <v>576</v>
      </c>
      <c r="T169" s="4">
        <v>0</v>
      </c>
      <c r="U169" s="14" t="s">
        <v>590</v>
      </c>
      <c r="V169" s="9" t="s">
        <v>547</v>
      </c>
      <c r="Y169" s="11"/>
    </row>
    <row r="170" spans="1:25" s="10" customFormat="1" ht="120">
      <c r="A170" s="4">
        <v>156</v>
      </c>
      <c r="B170" s="4" t="s">
        <v>577</v>
      </c>
      <c r="C170" s="4" t="s">
        <v>685</v>
      </c>
      <c r="D170" s="7" t="s">
        <v>1171</v>
      </c>
      <c r="E170" s="7" t="s">
        <v>1026</v>
      </c>
      <c r="F170" s="7" t="s">
        <v>1026</v>
      </c>
      <c r="G170" s="7" t="s">
        <v>1172</v>
      </c>
      <c r="H170" s="7" t="s">
        <v>1173</v>
      </c>
      <c r="I170" s="13" t="s">
        <v>1174</v>
      </c>
      <c r="J170" s="13" t="s">
        <v>1175</v>
      </c>
      <c r="K170" s="4" t="s">
        <v>588</v>
      </c>
      <c r="L170" s="6" t="s">
        <v>689</v>
      </c>
      <c r="M170" s="8">
        <v>500</v>
      </c>
      <c r="N170" s="8">
        <f t="shared" si="12"/>
        <v>290.17857142857144</v>
      </c>
      <c r="O170" s="8">
        <f t="shared" si="13"/>
        <v>145089.2857142857</v>
      </c>
      <c r="P170" s="8">
        <v>162500</v>
      </c>
      <c r="Q170" s="7" t="s">
        <v>971</v>
      </c>
      <c r="R170" s="4" t="s">
        <v>793</v>
      </c>
      <c r="S170" s="7" t="s">
        <v>576</v>
      </c>
      <c r="T170" s="4">
        <v>0</v>
      </c>
      <c r="U170" s="14" t="s">
        <v>590</v>
      </c>
      <c r="V170" s="9" t="s">
        <v>547</v>
      </c>
      <c r="Y170" s="11"/>
    </row>
    <row r="171" spans="1:25" s="10" customFormat="1" ht="120">
      <c r="A171" s="4">
        <v>157</v>
      </c>
      <c r="B171" s="4" t="s">
        <v>577</v>
      </c>
      <c r="C171" s="4" t="s">
        <v>685</v>
      </c>
      <c r="D171" s="7" t="s">
        <v>1176</v>
      </c>
      <c r="E171" s="7" t="s">
        <v>1026</v>
      </c>
      <c r="F171" s="7" t="s">
        <v>1026</v>
      </c>
      <c r="G171" s="7" t="s">
        <v>1177</v>
      </c>
      <c r="H171" s="7" t="s">
        <v>1178</v>
      </c>
      <c r="I171" s="13" t="s">
        <v>1179</v>
      </c>
      <c r="J171" s="13" t="s">
        <v>1180</v>
      </c>
      <c r="K171" s="4" t="s">
        <v>588</v>
      </c>
      <c r="L171" s="6" t="s">
        <v>689</v>
      </c>
      <c r="M171" s="8">
        <v>100</v>
      </c>
      <c r="N171" s="8">
        <f t="shared" si="12"/>
        <v>419.6428571428571</v>
      </c>
      <c r="O171" s="8">
        <f t="shared" si="13"/>
        <v>41964.28571428571</v>
      </c>
      <c r="P171" s="8">
        <v>47000</v>
      </c>
      <c r="Q171" s="7" t="s">
        <v>971</v>
      </c>
      <c r="R171" s="4" t="s">
        <v>793</v>
      </c>
      <c r="S171" s="7" t="s">
        <v>576</v>
      </c>
      <c r="T171" s="4">
        <v>0</v>
      </c>
      <c r="U171" s="14" t="s">
        <v>590</v>
      </c>
      <c r="V171" s="9" t="s">
        <v>547</v>
      </c>
      <c r="Y171" s="11"/>
    </row>
    <row r="172" spans="1:25" s="10" customFormat="1" ht="120">
      <c r="A172" s="4">
        <v>158</v>
      </c>
      <c r="B172" s="4" t="s">
        <v>577</v>
      </c>
      <c r="C172" s="4" t="s">
        <v>685</v>
      </c>
      <c r="D172" s="7" t="s">
        <v>1181</v>
      </c>
      <c r="E172" s="7" t="s">
        <v>1026</v>
      </c>
      <c r="F172" s="7" t="s">
        <v>1026</v>
      </c>
      <c r="G172" s="7" t="s">
        <v>1182</v>
      </c>
      <c r="H172" s="7" t="s">
        <v>1183</v>
      </c>
      <c r="I172" s="13" t="s">
        <v>1184</v>
      </c>
      <c r="J172" s="13" t="s">
        <v>0</v>
      </c>
      <c r="K172" s="4" t="s">
        <v>588</v>
      </c>
      <c r="L172" s="6" t="s">
        <v>689</v>
      </c>
      <c r="M172" s="8">
        <v>100</v>
      </c>
      <c r="N172" s="8">
        <f t="shared" si="12"/>
        <v>263.3928571428571</v>
      </c>
      <c r="O172" s="8">
        <f t="shared" si="13"/>
        <v>26339.28571428571</v>
      </c>
      <c r="P172" s="8">
        <v>29500</v>
      </c>
      <c r="Q172" s="7" t="s">
        <v>971</v>
      </c>
      <c r="R172" s="4" t="s">
        <v>793</v>
      </c>
      <c r="S172" s="7" t="s">
        <v>576</v>
      </c>
      <c r="T172" s="4">
        <v>0</v>
      </c>
      <c r="U172" s="14" t="s">
        <v>590</v>
      </c>
      <c r="V172" s="9" t="s">
        <v>547</v>
      </c>
      <c r="Y172" s="11"/>
    </row>
    <row r="173" spans="1:25" s="10" customFormat="1" ht="120">
      <c r="A173" s="4">
        <v>159</v>
      </c>
      <c r="B173" s="4" t="s">
        <v>577</v>
      </c>
      <c r="C173" s="4" t="s">
        <v>685</v>
      </c>
      <c r="D173" s="7" t="s">
        <v>1</v>
      </c>
      <c r="E173" s="7" t="s">
        <v>1026</v>
      </c>
      <c r="F173" s="7" t="s">
        <v>1026</v>
      </c>
      <c r="G173" s="7" t="s">
        <v>2</v>
      </c>
      <c r="H173" s="7" t="s">
        <v>3</v>
      </c>
      <c r="I173" s="13" t="s">
        <v>4</v>
      </c>
      <c r="J173" s="13" t="s">
        <v>5</v>
      </c>
      <c r="K173" s="4" t="s">
        <v>588</v>
      </c>
      <c r="L173" s="6" t="s">
        <v>689</v>
      </c>
      <c r="M173" s="8">
        <v>100</v>
      </c>
      <c r="N173" s="8">
        <f t="shared" si="12"/>
        <v>464.2857142857143</v>
      </c>
      <c r="O173" s="8">
        <f t="shared" si="13"/>
        <v>46428.57142857143</v>
      </c>
      <c r="P173" s="8">
        <v>52000</v>
      </c>
      <c r="Q173" s="7" t="s">
        <v>971</v>
      </c>
      <c r="R173" s="4" t="s">
        <v>793</v>
      </c>
      <c r="S173" s="7" t="s">
        <v>576</v>
      </c>
      <c r="T173" s="4">
        <v>0</v>
      </c>
      <c r="U173" s="14" t="s">
        <v>590</v>
      </c>
      <c r="V173" s="9" t="s">
        <v>547</v>
      </c>
      <c r="Y173" s="11"/>
    </row>
    <row r="174" spans="1:25" s="10" customFormat="1" ht="120">
      <c r="A174" s="4">
        <v>160</v>
      </c>
      <c r="B174" s="4" t="s">
        <v>577</v>
      </c>
      <c r="C174" s="4" t="s">
        <v>685</v>
      </c>
      <c r="D174" s="7" t="s">
        <v>6</v>
      </c>
      <c r="E174" s="7" t="s">
        <v>1026</v>
      </c>
      <c r="F174" s="7" t="s">
        <v>1026</v>
      </c>
      <c r="G174" s="7" t="s">
        <v>7</v>
      </c>
      <c r="H174" s="7" t="s">
        <v>8</v>
      </c>
      <c r="I174" s="13" t="s">
        <v>9</v>
      </c>
      <c r="J174" s="13" t="s">
        <v>10</v>
      </c>
      <c r="K174" s="4" t="s">
        <v>588</v>
      </c>
      <c r="L174" s="6" t="s">
        <v>689</v>
      </c>
      <c r="M174" s="8">
        <v>10</v>
      </c>
      <c r="N174" s="8">
        <f t="shared" si="12"/>
        <v>558.9285714285713</v>
      </c>
      <c r="O174" s="8">
        <f t="shared" si="13"/>
        <v>5589.285714285714</v>
      </c>
      <c r="P174" s="8">
        <v>6260</v>
      </c>
      <c r="Q174" s="7" t="s">
        <v>971</v>
      </c>
      <c r="R174" s="4" t="s">
        <v>793</v>
      </c>
      <c r="S174" s="7" t="s">
        <v>576</v>
      </c>
      <c r="T174" s="4">
        <v>0</v>
      </c>
      <c r="U174" s="14" t="s">
        <v>590</v>
      </c>
      <c r="V174" s="9" t="s">
        <v>547</v>
      </c>
      <c r="Y174" s="11"/>
    </row>
    <row r="175" spans="1:25" s="10" customFormat="1" ht="120">
      <c r="A175" s="4">
        <v>161</v>
      </c>
      <c r="B175" s="4" t="s">
        <v>577</v>
      </c>
      <c r="C175" s="4" t="s">
        <v>685</v>
      </c>
      <c r="D175" s="7" t="s">
        <v>463</v>
      </c>
      <c r="E175" s="7" t="s">
        <v>11</v>
      </c>
      <c r="F175" s="7" t="s">
        <v>12</v>
      </c>
      <c r="G175" s="7" t="s">
        <v>13</v>
      </c>
      <c r="H175" s="7" t="s">
        <v>14</v>
      </c>
      <c r="I175" s="13" t="s">
        <v>15</v>
      </c>
      <c r="J175" s="13" t="s">
        <v>16</v>
      </c>
      <c r="K175" s="4" t="s">
        <v>588</v>
      </c>
      <c r="L175" s="6" t="s">
        <v>17</v>
      </c>
      <c r="M175" s="8">
        <v>10</v>
      </c>
      <c r="N175" s="8">
        <f t="shared" si="12"/>
        <v>303.57142857142856</v>
      </c>
      <c r="O175" s="8">
        <f t="shared" si="13"/>
        <v>3035.7142857142853</v>
      </c>
      <c r="P175" s="8">
        <v>3400</v>
      </c>
      <c r="Q175" s="7" t="s">
        <v>971</v>
      </c>
      <c r="R175" s="4" t="s">
        <v>793</v>
      </c>
      <c r="S175" s="7" t="s">
        <v>576</v>
      </c>
      <c r="T175" s="4">
        <v>0</v>
      </c>
      <c r="U175" s="14" t="s">
        <v>590</v>
      </c>
      <c r="V175" s="9" t="s">
        <v>547</v>
      </c>
      <c r="Y175" s="11"/>
    </row>
    <row r="176" spans="1:25" s="10" customFormat="1" ht="120">
      <c r="A176" s="4">
        <v>162</v>
      </c>
      <c r="B176" s="4" t="s">
        <v>577</v>
      </c>
      <c r="C176" s="4" t="s">
        <v>685</v>
      </c>
      <c r="D176" s="7" t="s">
        <v>18</v>
      </c>
      <c r="E176" s="7" t="s">
        <v>19</v>
      </c>
      <c r="F176" s="7" t="s">
        <v>20</v>
      </c>
      <c r="G176" s="7" t="s">
        <v>21</v>
      </c>
      <c r="H176" s="7" t="s">
        <v>22</v>
      </c>
      <c r="I176" s="13" t="s">
        <v>23</v>
      </c>
      <c r="J176" s="13" t="s">
        <v>24</v>
      </c>
      <c r="K176" s="4" t="s">
        <v>588</v>
      </c>
      <c r="L176" s="6" t="s">
        <v>689</v>
      </c>
      <c r="M176" s="8">
        <v>20</v>
      </c>
      <c r="N176" s="8">
        <f t="shared" si="12"/>
        <v>223.2142857142857</v>
      </c>
      <c r="O176" s="8">
        <f t="shared" si="13"/>
        <v>4464.285714285714</v>
      </c>
      <c r="P176" s="8">
        <v>5000</v>
      </c>
      <c r="Q176" s="7" t="s">
        <v>971</v>
      </c>
      <c r="R176" s="4" t="s">
        <v>793</v>
      </c>
      <c r="S176" s="7" t="s">
        <v>576</v>
      </c>
      <c r="T176" s="4">
        <v>0</v>
      </c>
      <c r="U176" s="14" t="s">
        <v>590</v>
      </c>
      <c r="V176" s="9" t="s">
        <v>547</v>
      </c>
      <c r="Y176" s="11"/>
    </row>
    <row r="177" spans="1:25" s="10" customFormat="1" ht="120">
      <c r="A177" s="4">
        <v>163</v>
      </c>
      <c r="B177" s="4" t="s">
        <v>577</v>
      </c>
      <c r="C177" s="4" t="s">
        <v>685</v>
      </c>
      <c r="D177" s="7" t="s">
        <v>365</v>
      </c>
      <c r="E177" s="7" t="s">
        <v>25</v>
      </c>
      <c r="F177" s="7" t="s">
        <v>25</v>
      </c>
      <c r="G177" s="7" t="s">
        <v>1110</v>
      </c>
      <c r="H177" s="7" t="s">
        <v>1110</v>
      </c>
      <c r="I177" s="13" t="s">
        <v>26</v>
      </c>
      <c r="J177" s="13" t="s">
        <v>27</v>
      </c>
      <c r="K177" s="4" t="s">
        <v>588</v>
      </c>
      <c r="L177" s="6" t="s">
        <v>689</v>
      </c>
      <c r="M177" s="8">
        <v>50</v>
      </c>
      <c r="N177" s="8">
        <f t="shared" si="12"/>
        <v>790.1785714285713</v>
      </c>
      <c r="O177" s="8">
        <f t="shared" si="13"/>
        <v>39508.928571428565</v>
      </c>
      <c r="P177" s="8">
        <v>44250</v>
      </c>
      <c r="Q177" s="7" t="s">
        <v>971</v>
      </c>
      <c r="R177" s="4" t="s">
        <v>793</v>
      </c>
      <c r="S177" s="7" t="s">
        <v>576</v>
      </c>
      <c r="T177" s="4">
        <v>0</v>
      </c>
      <c r="U177" s="14" t="s">
        <v>590</v>
      </c>
      <c r="V177" s="9" t="s">
        <v>547</v>
      </c>
      <c r="Y177" s="11"/>
    </row>
    <row r="178" spans="1:25" s="10" customFormat="1" ht="120">
      <c r="A178" s="4">
        <v>164</v>
      </c>
      <c r="B178" s="4" t="s">
        <v>577</v>
      </c>
      <c r="C178" s="4" t="s">
        <v>685</v>
      </c>
      <c r="D178" s="7" t="s">
        <v>28</v>
      </c>
      <c r="E178" s="7" t="s">
        <v>25</v>
      </c>
      <c r="F178" s="7" t="s">
        <v>25</v>
      </c>
      <c r="G178" s="7" t="s">
        <v>1110</v>
      </c>
      <c r="H178" s="7" t="s">
        <v>1110</v>
      </c>
      <c r="I178" s="13" t="s">
        <v>29</v>
      </c>
      <c r="J178" s="13" t="s">
        <v>30</v>
      </c>
      <c r="K178" s="4" t="s">
        <v>588</v>
      </c>
      <c r="L178" s="6" t="s">
        <v>689</v>
      </c>
      <c r="M178" s="8">
        <v>50</v>
      </c>
      <c r="N178" s="8">
        <f t="shared" si="12"/>
        <v>790.1785714285713</v>
      </c>
      <c r="O178" s="8">
        <f t="shared" si="13"/>
        <v>39508.928571428565</v>
      </c>
      <c r="P178" s="8">
        <v>44250</v>
      </c>
      <c r="Q178" s="7" t="s">
        <v>971</v>
      </c>
      <c r="R178" s="4" t="s">
        <v>793</v>
      </c>
      <c r="S178" s="7" t="s">
        <v>576</v>
      </c>
      <c r="T178" s="4">
        <v>0</v>
      </c>
      <c r="U178" s="14" t="s">
        <v>590</v>
      </c>
      <c r="V178" s="9" t="s">
        <v>547</v>
      </c>
      <c r="Y178" s="11"/>
    </row>
    <row r="179" spans="1:25" s="10" customFormat="1" ht="120">
      <c r="A179" s="4">
        <v>165</v>
      </c>
      <c r="B179" s="4" t="s">
        <v>577</v>
      </c>
      <c r="C179" s="4" t="s">
        <v>685</v>
      </c>
      <c r="D179" s="7" t="s">
        <v>31</v>
      </c>
      <c r="E179" s="7" t="s">
        <v>32</v>
      </c>
      <c r="F179" s="7" t="s">
        <v>33</v>
      </c>
      <c r="G179" s="7" t="s">
        <v>1109</v>
      </c>
      <c r="H179" s="7" t="s">
        <v>1110</v>
      </c>
      <c r="I179" s="13" t="s">
        <v>34</v>
      </c>
      <c r="J179" s="13" t="s">
        <v>35</v>
      </c>
      <c r="K179" s="4" t="s">
        <v>588</v>
      </c>
      <c r="L179" s="6" t="s">
        <v>689</v>
      </c>
      <c r="M179" s="8">
        <v>900</v>
      </c>
      <c r="N179" s="8">
        <f t="shared" si="12"/>
        <v>75.89285714285714</v>
      </c>
      <c r="O179" s="8">
        <f t="shared" si="13"/>
        <v>68303.57142857142</v>
      </c>
      <c r="P179" s="8">
        <v>76500</v>
      </c>
      <c r="Q179" s="7" t="s">
        <v>971</v>
      </c>
      <c r="R179" s="4" t="s">
        <v>793</v>
      </c>
      <c r="S179" s="7" t="s">
        <v>576</v>
      </c>
      <c r="T179" s="4">
        <v>0</v>
      </c>
      <c r="U179" s="14" t="s">
        <v>590</v>
      </c>
      <c r="V179" s="9" t="s">
        <v>547</v>
      </c>
      <c r="Y179" s="11"/>
    </row>
    <row r="180" spans="1:25" s="10" customFormat="1" ht="120">
      <c r="A180" s="4">
        <v>166</v>
      </c>
      <c r="B180" s="4" t="s">
        <v>577</v>
      </c>
      <c r="C180" s="4" t="s">
        <v>685</v>
      </c>
      <c r="D180" s="7" t="s">
        <v>36</v>
      </c>
      <c r="E180" s="7" t="s">
        <v>366</v>
      </c>
      <c r="F180" s="7" t="s">
        <v>37</v>
      </c>
      <c r="G180" s="7" t="s">
        <v>38</v>
      </c>
      <c r="H180" s="7" t="s">
        <v>39</v>
      </c>
      <c r="I180" s="13" t="s">
        <v>40</v>
      </c>
      <c r="J180" s="13" t="s">
        <v>41</v>
      </c>
      <c r="K180" s="4" t="s">
        <v>588</v>
      </c>
      <c r="L180" s="6" t="s">
        <v>689</v>
      </c>
      <c r="M180" s="8">
        <v>50</v>
      </c>
      <c r="N180" s="8">
        <f t="shared" si="12"/>
        <v>410.71428571428567</v>
      </c>
      <c r="O180" s="8">
        <f t="shared" si="13"/>
        <v>20535.714285714283</v>
      </c>
      <c r="P180" s="8">
        <v>23000</v>
      </c>
      <c r="Q180" s="7" t="s">
        <v>971</v>
      </c>
      <c r="R180" s="4" t="s">
        <v>793</v>
      </c>
      <c r="S180" s="7" t="s">
        <v>576</v>
      </c>
      <c r="T180" s="4">
        <v>0</v>
      </c>
      <c r="U180" s="14" t="s">
        <v>590</v>
      </c>
      <c r="V180" s="9" t="s">
        <v>547</v>
      </c>
      <c r="Y180" s="11"/>
    </row>
    <row r="181" spans="1:25" s="10" customFormat="1" ht="120">
      <c r="A181" s="4">
        <v>167</v>
      </c>
      <c r="B181" s="4" t="s">
        <v>577</v>
      </c>
      <c r="C181" s="4" t="s">
        <v>685</v>
      </c>
      <c r="D181" s="7" t="s">
        <v>36</v>
      </c>
      <c r="E181" s="7" t="s">
        <v>367</v>
      </c>
      <c r="F181" s="7" t="s">
        <v>37</v>
      </c>
      <c r="G181" s="7" t="s">
        <v>38</v>
      </c>
      <c r="H181" s="7" t="s">
        <v>39</v>
      </c>
      <c r="I181" s="13" t="s">
        <v>42</v>
      </c>
      <c r="J181" s="13" t="s">
        <v>43</v>
      </c>
      <c r="K181" s="4" t="s">
        <v>588</v>
      </c>
      <c r="L181" s="6" t="s">
        <v>689</v>
      </c>
      <c r="M181" s="8">
        <v>20</v>
      </c>
      <c r="N181" s="8">
        <f t="shared" si="12"/>
        <v>2401.785714285714</v>
      </c>
      <c r="O181" s="8">
        <f t="shared" si="13"/>
        <v>48035.71428571428</v>
      </c>
      <c r="P181" s="8">
        <v>53800</v>
      </c>
      <c r="Q181" s="7" t="s">
        <v>971</v>
      </c>
      <c r="R181" s="4" t="s">
        <v>793</v>
      </c>
      <c r="S181" s="7" t="s">
        <v>576</v>
      </c>
      <c r="T181" s="4">
        <v>0</v>
      </c>
      <c r="U181" s="14" t="s">
        <v>590</v>
      </c>
      <c r="V181" s="9" t="s">
        <v>547</v>
      </c>
      <c r="Y181" s="11"/>
    </row>
    <row r="182" spans="1:25" s="10" customFormat="1" ht="120">
      <c r="A182" s="4">
        <v>168</v>
      </c>
      <c r="B182" s="4" t="s">
        <v>577</v>
      </c>
      <c r="C182" s="4" t="s">
        <v>685</v>
      </c>
      <c r="D182" s="7" t="s">
        <v>44</v>
      </c>
      <c r="E182" s="7" t="s">
        <v>368</v>
      </c>
      <c r="F182" s="7" t="s">
        <v>45</v>
      </c>
      <c r="G182" s="7" t="s">
        <v>1109</v>
      </c>
      <c r="H182" s="7" t="s">
        <v>1110</v>
      </c>
      <c r="I182" s="13" t="s">
        <v>46</v>
      </c>
      <c r="J182" s="13" t="s">
        <v>47</v>
      </c>
      <c r="K182" s="4" t="s">
        <v>588</v>
      </c>
      <c r="L182" s="6" t="s">
        <v>689</v>
      </c>
      <c r="M182" s="8">
        <v>50</v>
      </c>
      <c r="N182" s="8">
        <f t="shared" si="12"/>
        <v>263.3928571428571</v>
      </c>
      <c r="O182" s="8">
        <f t="shared" si="13"/>
        <v>13169.642857142855</v>
      </c>
      <c r="P182" s="8">
        <v>14750</v>
      </c>
      <c r="Q182" s="7" t="s">
        <v>971</v>
      </c>
      <c r="R182" s="4" t="s">
        <v>793</v>
      </c>
      <c r="S182" s="7" t="s">
        <v>576</v>
      </c>
      <c r="T182" s="4">
        <v>0</v>
      </c>
      <c r="U182" s="14" t="s">
        <v>590</v>
      </c>
      <c r="V182" s="9" t="s">
        <v>547</v>
      </c>
      <c r="Y182" s="11"/>
    </row>
    <row r="183" spans="1:25" s="10" customFormat="1" ht="120">
      <c r="A183" s="4">
        <v>169</v>
      </c>
      <c r="B183" s="4" t="s">
        <v>577</v>
      </c>
      <c r="C183" s="4" t="s">
        <v>685</v>
      </c>
      <c r="D183" s="7" t="s">
        <v>48</v>
      </c>
      <c r="E183" s="7" t="s">
        <v>464</v>
      </c>
      <c r="F183" s="7" t="s">
        <v>464</v>
      </c>
      <c r="G183" s="7" t="s">
        <v>465</v>
      </c>
      <c r="H183" s="7" t="s">
        <v>465</v>
      </c>
      <c r="I183" s="13" t="s">
        <v>49</v>
      </c>
      <c r="J183" s="13" t="s">
        <v>50</v>
      </c>
      <c r="K183" s="4" t="s">
        <v>588</v>
      </c>
      <c r="L183" s="6" t="s">
        <v>689</v>
      </c>
      <c r="M183" s="8">
        <v>50</v>
      </c>
      <c r="N183" s="8">
        <f t="shared" si="12"/>
        <v>4446.428571428571</v>
      </c>
      <c r="O183" s="8">
        <f t="shared" si="13"/>
        <v>222321.42857142855</v>
      </c>
      <c r="P183" s="8">
        <v>249000</v>
      </c>
      <c r="Q183" s="7" t="s">
        <v>971</v>
      </c>
      <c r="R183" s="4" t="s">
        <v>793</v>
      </c>
      <c r="S183" s="7" t="s">
        <v>576</v>
      </c>
      <c r="T183" s="4">
        <v>0</v>
      </c>
      <c r="U183" s="14" t="s">
        <v>590</v>
      </c>
      <c r="V183" s="9" t="s">
        <v>547</v>
      </c>
      <c r="Y183" s="11"/>
    </row>
    <row r="184" spans="1:25" s="10" customFormat="1" ht="120">
      <c r="A184" s="4">
        <v>170</v>
      </c>
      <c r="B184" s="4" t="s">
        <v>577</v>
      </c>
      <c r="C184" s="7" t="s">
        <v>685</v>
      </c>
      <c r="D184" s="7" t="s">
        <v>51</v>
      </c>
      <c r="E184" s="7" t="s">
        <v>52</v>
      </c>
      <c r="F184" s="7" t="s">
        <v>52</v>
      </c>
      <c r="G184" s="7" t="s">
        <v>53</v>
      </c>
      <c r="H184" s="7" t="s">
        <v>54</v>
      </c>
      <c r="I184" s="13" t="s">
        <v>55</v>
      </c>
      <c r="J184" s="13" t="s">
        <v>55</v>
      </c>
      <c r="K184" s="4" t="s">
        <v>588</v>
      </c>
      <c r="L184" s="6" t="s">
        <v>689</v>
      </c>
      <c r="M184" s="8">
        <v>30</v>
      </c>
      <c r="N184" s="8">
        <f t="shared" si="12"/>
        <v>1151.7857142857142</v>
      </c>
      <c r="O184" s="8">
        <f t="shared" si="13"/>
        <v>34553.57142857143</v>
      </c>
      <c r="P184" s="8">
        <v>38700</v>
      </c>
      <c r="Q184" s="7" t="s">
        <v>971</v>
      </c>
      <c r="R184" s="4" t="s">
        <v>793</v>
      </c>
      <c r="S184" s="7" t="s">
        <v>576</v>
      </c>
      <c r="T184" s="4">
        <v>0</v>
      </c>
      <c r="U184" s="14" t="s">
        <v>590</v>
      </c>
      <c r="V184" s="9" t="s">
        <v>547</v>
      </c>
      <c r="Y184" s="11"/>
    </row>
    <row r="185" spans="1:25" s="10" customFormat="1" ht="120">
      <c r="A185" s="4">
        <v>171</v>
      </c>
      <c r="B185" s="4" t="s">
        <v>577</v>
      </c>
      <c r="C185" s="7" t="s">
        <v>685</v>
      </c>
      <c r="D185" s="7" t="s">
        <v>51</v>
      </c>
      <c r="E185" s="7" t="s">
        <v>52</v>
      </c>
      <c r="F185" s="7" t="s">
        <v>52</v>
      </c>
      <c r="G185" s="7" t="s">
        <v>53</v>
      </c>
      <c r="H185" s="7" t="s">
        <v>54</v>
      </c>
      <c r="I185" s="13" t="s">
        <v>56</v>
      </c>
      <c r="J185" s="13" t="s">
        <v>56</v>
      </c>
      <c r="K185" s="4" t="s">
        <v>588</v>
      </c>
      <c r="L185" s="6" t="s">
        <v>689</v>
      </c>
      <c r="M185" s="8">
        <v>20</v>
      </c>
      <c r="N185" s="8">
        <f t="shared" si="12"/>
        <v>5294.642857142857</v>
      </c>
      <c r="O185" s="8">
        <f t="shared" si="13"/>
        <v>105892.85714285713</v>
      </c>
      <c r="P185" s="8">
        <v>118600</v>
      </c>
      <c r="Q185" s="7" t="s">
        <v>971</v>
      </c>
      <c r="R185" s="4" t="s">
        <v>793</v>
      </c>
      <c r="S185" s="7" t="s">
        <v>576</v>
      </c>
      <c r="T185" s="4">
        <v>0</v>
      </c>
      <c r="U185" s="14" t="s">
        <v>590</v>
      </c>
      <c r="V185" s="9" t="s">
        <v>547</v>
      </c>
      <c r="Y185" s="11"/>
    </row>
    <row r="186" spans="1:25" s="10" customFormat="1" ht="120">
      <c r="A186" s="4">
        <v>172</v>
      </c>
      <c r="B186" s="4" t="s">
        <v>577</v>
      </c>
      <c r="C186" s="7" t="s">
        <v>685</v>
      </c>
      <c r="D186" s="7" t="s">
        <v>57</v>
      </c>
      <c r="E186" s="7" t="s">
        <v>58</v>
      </c>
      <c r="F186" s="7" t="s">
        <v>58</v>
      </c>
      <c r="G186" s="7" t="s">
        <v>59</v>
      </c>
      <c r="H186" s="7" t="s">
        <v>60</v>
      </c>
      <c r="I186" s="13" t="s">
        <v>61</v>
      </c>
      <c r="J186" s="13" t="s">
        <v>62</v>
      </c>
      <c r="K186" s="4" t="s">
        <v>588</v>
      </c>
      <c r="L186" s="6" t="s">
        <v>689</v>
      </c>
      <c r="M186" s="8">
        <v>50</v>
      </c>
      <c r="N186" s="8">
        <f t="shared" si="12"/>
        <v>241.07142857142856</v>
      </c>
      <c r="O186" s="8">
        <f t="shared" si="13"/>
        <v>12053.571428571428</v>
      </c>
      <c r="P186" s="8">
        <v>13500</v>
      </c>
      <c r="Q186" s="7" t="s">
        <v>971</v>
      </c>
      <c r="R186" s="4" t="s">
        <v>793</v>
      </c>
      <c r="S186" s="7" t="s">
        <v>576</v>
      </c>
      <c r="T186" s="4">
        <v>0</v>
      </c>
      <c r="U186" s="14" t="s">
        <v>590</v>
      </c>
      <c r="V186" s="9" t="s">
        <v>547</v>
      </c>
      <c r="Y186" s="11"/>
    </row>
    <row r="187" spans="1:25" s="10" customFormat="1" ht="120">
      <c r="A187" s="4">
        <v>173</v>
      </c>
      <c r="B187" s="4" t="s">
        <v>577</v>
      </c>
      <c r="C187" s="7" t="s">
        <v>685</v>
      </c>
      <c r="D187" s="7" t="s">
        <v>31</v>
      </c>
      <c r="E187" s="7" t="s">
        <v>32</v>
      </c>
      <c r="F187" s="7" t="s">
        <v>33</v>
      </c>
      <c r="G187" s="7" t="s">
        <v>369</v>
      </c>
      <c r="H187" s="7" t="s">
        <v>1110</v>
      </c>
      <c r="I187" s="13" t="s">
        <v>441</v>
      </c>
      <c r="J187" s="13" t="s">
        <v>63</v>
      </c>
      <c r="K187" s="4" t="s">
        <v>588</v>
      </c>
      <c r="L187" s="6" t="s">
        <v>689</v>
      </c>
      <c r="M187" s="8">
        <v>100</v>
      </c>
      <c r="N187" s="8">
        <f t="shared" si="12"/>
        <v>196.42857142857142</v>
      </c>
      <c r="O187" s="8">
        <f t="shared" si="13"/>
        <v>19642.85714285714</v>
      </c>
      <c r="P187" s="8">
        <v>22000</v>
      </c>
      <c r="Q187" s="7" t="s">
        <v>971</v>
      </c>
      <c r="R187" s="4" t="s">
        <v>793</v>
      </c>
      <c r="S187" s="7" t="s">
        <v>576</v>
      </c>
      <c r="T187" s="4">
        <v>0</v>
      </c>
      <c r="U187" s="14" t="s">
        <v>590</v>
      </c>
      <c r="V187" s="9" t="s">
        <v>547</v>
      </c>
      <c r="Y187" s="11"/>
    </row>
    <row r="188" spans="1:25" s="10" customFormat="1" ht="120">
      <c r="A188" s="4">
        <v>174</v>
      </c>
      <c r="B188" s="4" t="s">
        <v>577</v>
      </c>
      <c r="C188" s="7" t="s">
        <v>685</v>
      </c>
      <c r="D188" s="7" t="s">
        <v>64</v>
      </c>
      <c r="E188" s="7" t="s">
        <v>65</v>
      </c>
      <c r="F188" s="7" t="s">
        <v>66</v>
      </c>
      <c r="G188" s="7" t="s">
        <v>67</v>
      </c>
      <c r="H188" s="7" t="s">
        <v>68</v>
      </c>
      <c r="I188" s="13" t="s">
        <v>69</v>
      </c>
      <c r="J188" s="13" t="s">
        <v>70</v>
      </c>
      <c r="K188" s="4" t="s">
        <v>588</v>
      </c>
      <c r="L188" s="6" t="s">
        <v>689</v>
      </c>
      <c r="M188" s="8">
        <v>100</v>
      </c>
      <c r="N188" s="8">
        <f t="shared" si="12"/>
        <v>241.07142857142856</v>
      </c>
      <c r="O188" s="8">
        <f t="shared" si="13"/>
        <v>24107.142857142855</v>
      </c>
      <c r="P188" s="8">
        <v>27000</v>
      </c>
      <c r="Q188" s="7" t="s">
        <v>971</v>
      </c>
      <c r="R188" s="4" t="s">
        <v>793</v>
      </c>
      <c r="S188" s="7" t="s">
        <v>576</v>
      </c>
      <c r="T188" s="4">
        <v>0</v>
      </c>
      <c r="U188" s="14" t="s">
        <v>590</v>
      </c>
      <c r="V188" s="9" t="s">
        <v>547</v>
      </c>
      <c r="Y188" s="11"/>
    </row>
    <row r="189" spans="1:25" s="10" customFormat="1" ht="120">
      <c r="A189" s="4">
        <v>175</v>
      </c>
      <c r="B189" s="4" t="s">
        <v>577</v>
      </c>
      <c r="C189" s="7" t="s">
        <v>685</v>
      </c>
      <c r="D189" s="7" t="s">
        <v>71</v>
      </c>
      <c r="E189" s="7" t="s">
        <v>72</v>
      </c>
      <c r="F189" s="7" t="s">
        <v>73</v>
      </c>
      <c r="G189" s="7" t="s">
        <v>74</v>
      </c>
      <c r="H189" s="7" t="s">
        <v>75</v>
      </c>
      <c r="I189" s="13" t="s">
        <v>72</v>
      </c>
      <c r="J189" s="13" t="s">
        <v>76</v>
      </c>
      <c r="K189" s="4" t="s">
        <v>588</v>
      </c>
      <c r="L189" s="6" t="s">
        <v>689</v>
      </c>
      <c r="M189" s="8">
        <v>20</v>
      </c>
      <c r="N189" s="8">
        <f t="shared" si="12"/>
        <v>785.7142857142856</v>
      </c>
      <c r="O189" s="8">
        <f t="shared" si="13"/>
        <v>15714.285714285712</v>
      </c>
      <c r="P189" s="8">
        <v>17600</v>
      </c>
      <c r="Q189" s="7" t="s">
        <v>971</v>
      </c>
      <c r="R189" s="4" t="s">
        <v>793</v>
      </c>
      <c r="S189" s="7" t="s">
        <v>576</v>
      </c>
      <c r="T189" s="4">
        <v>0</v>
      </c>
      <c r="U189" s="14" t="s">
        <v>590</v>
      </c>
      <c r="V189" s="9" t="s">
        <v>547</v>
      </c>
      <c r="Y189" s="11"/>
    </row>
    <row r="190" spans="1:25" s="10" customFormat="1" ht="120">
      <c r="A190" s="4">
        <v>176</v>
      </c>
      <c r="B190" s="4" t="s">
        <v>577</v>
      </c>
      <c r="C190" s="7" t="s">
        <v>685</v>
      </c>
      <c r="D190" s="7" t="s">
        <v>77</v>
      </c>
      <c r="E190" s="7" t="s">
        <v>1026</v>
      </c>
      <c r="F190" s="7" t="s">
        <v>1026</v>
      </c>
      <c r="G190" s="7" t="s">
        <v>78</v>
      </c>
      <c r="H190" s="7" t="s">
        <v>79</v>
      </c>
      <c r="I190" s="13" t="s">
        <v>80</v>
      </c>
      <c r="J190" s="13" t="s">
        <v>81</v>
      </c>
      <c r="K190" s="4" t="s">
        <v>588</v>
      </c>
      <c r="L190" s="6" t="s">
        <v>689</v>
      </c>
      <c r="M190" s="8">
        <v>200</v>
      </c>
      <c r="N190" s="8">
        <f>O190/M190</f>
        <v>336.60714285714283</v>
      </c>
      <c r="O190" s="8">
        <f t="shared" si="13"/>
        <v>67321.42857142857</v>
      </c>
      <c r="P190" s="8">
        <v>75400</v>
      </c>
      <c r="Q190" s="7" t="s">
        <v>971</v>
      </c>
      <c r="R190" s="4" t="s">
        <v>793</v>
      </c>
      <c r="S190" s="7" t="s">
        <v>576</v>
      </c>
      <c r="T190" s="4">
        <v>0</v>
      </c>
      <c r="U190" s="14" t="s">
        <v>590</v>
      </c>
      <c r="V190" s="9" t="s">
        <v>547</v>
      </c>
      <c r="Y190" s="11"/>
    </row>
    <row r="191" spans="1:25" s="10" customFormat="1" ht="120">
      <c r="A191" s="4">
        <v>177</v>
      </c>
      <c r="B191" s="4" t="s">
        <v>577</v>
      </c>
      <c r="C191" s="7" t="s">
        <v>685</v>
      </c>
      <c r="D191" s="7" t="s">
        <v>82</v>
      </c>
      <c r="E191" s="7" t="s">
        <v>1026</v>
      </c>
      <c r="F191" s="7" t="s">
        <v>1026</v>
      </c>
      <c r="G191" s="7" t="s">
        <v>83</v>
      </c>
      <c r="H191" s="7" t="s">
        <v>84</v>
      </c>
      <c r="I191" s="13" t="s">
        <v>85</v>
      </c>
      <c r="J191" s="13" t="s">
        <v>86</v>
      </c>
      <c r="K191" s="4" t="s">
        <v>588</v>
      </c>
      <c r="L191" s="6" t="s">
        <v>689</v>
      </c>
      <c r="M191" s="8">
        <v>100</v>
      </c>
      <c r="N191" s="8">
        <f>O191/M191</f>
        <v>116.07142857142857</v>
      </c>
      <c r="O191" s="8">
        <f t="shared" si="13"/>
        <v>11607.142857142857</v>
      </c>
      <c r="P191" s="8">
        <v>13000</v>
      </c>
      <c r="Q191" s="7" t="s">
        <v>971</v>
      </c>
      <c r="R191" s="4" t="s">
        <v>793</v>
      </c>
      <c r="S191" s="7" t="s">
        <v>576</v>
      </c>
      <c r="T191" s="4">
        <v>0</v>
      </c>
      <c r="U191" s="14" t="s">
        <v>590</v>
      </c>
      <c r="V191" s="9" t="s">
        <v>547</v>
      </c>
      <c r="Y191" s="11"/>
    </row>
    <row r="192" spans="1:25" s="10" customFormat="1" ht="120">
      <c r="A192" s="4">
        <v>178</v>
      </c>
      <c r="B192" s="4" t="s">
        <v>577</v>
      </c>
      <c r="C192" s="4" t="s">
        <v>685</v>
      </c>
      <c r="D192" s="7" t="s">
        <v>87</v>
      </c>
      <c r="E192" s="7" t="s">
        <v>88</v>
      </c>
      <c r="F192" s="7" t="s">
        <v>89</v>
      </c>
      <c r="G192" s="7" t="s">
        <v>90</v>
      </c>
      <c r="H192" s="7" t="s">
        <v>91</v>
      </c>
      <c r="I192" s="12" t="s">
        <v>92</v>
      </c>
      <c r="J192" s="13" t="s">
        <v>93</v>
      </c>
      <c r="K192" s="4" t="s">
        <v>588</v>
      </c>
      <c r="L192" s="6" t="s">
        <v>689</v>
      </c>
      <c r="M192" s="8">
        <v>21</v>
      </c>
      <c r="N192" s="8">
        <f>O192/M192</f>
        <v>83945.53571428571</v>
      </c>
      <c r="O192" s="8">
        <f t="shared" si="13"/>
        <v>1762856.2499999998</v>
      </c>
      <c r="P192" s="8">
        <v>1974399</v>
      </c>
      <c r="Q192" s="7" t="s">
        <v>971</v>
      </c>
      <c r="R192" s="4" t="s">
        <v>793</v>
      </c>
      <c r="S192" s="7" t="s">
        <v>576</v>
      </c>
      <c r="T192" s="4">
        <v>0</v>
      </c>
      <c r="U192" s="14" t="s">
        <v>590</v>
      </c>
      <c r="V192" s="9" t="s">
        <v>547</v>
      </c>
      <c r="Y192" s="11"/>
    </row>
    <row r="193" spans="1:25" s="10" customFormat="1" ht="120">
      <c r="A193" s="4">
        <v>179</v>
      </c>
      <c r="B193" s="4" t="s">
        <v>577</v>
      </c>
      <c r="C193" s="4" t="s">
        <v>685</v>
      </c>
      <c r="D193" s="7" t="s">
        <v>94</v>
      </c>
      <c r="E193" s="7" t="s">
        <v>88</v>
      </c>
      <c r="F193" s="7" t="s">
        <v>89</v>
      </c>
      <c r="G193" s="7" t="s">
        <v>95</v>
      </c>
      <c r="H193" s="7" t="s">
        <v>96</v>
      </c>
      <c r="I193" s="12" t="s">
        <v>97</v>
      </c>
      <c r="J193" s="13" t="s">
        <v>98</v>
      </c>
      <c r="K193" s="4" t="s">
        <v>588</v>
      </c>
      <c r="L193" s="6" t="s">
        <v>689</v>
      </c>
      <c r="M193" s="8">
        <v>10</v>
      </c>
      <c r="N193" s="8">
        <f>O193/M193</f>
        <v>54682.142857142855</v>
      </c>
      <c r="O193" s="8">
        <f t="shared" si="13"/>
        <v>546821.4285714285</v>
      </c>
      <c r="P193" s="8">
        <v>612440</v>
      </c>
      <c r="Q193" s="7" t="s">
        <v>971</v>
      </c>
      <c r="R193" s="4" t="s">
        <v>793</v>
      </c>
      <c r="S193" s="7" t="s">
        <v>576</v>
      </c>
      <c r="T193" s="4">
        <v>0</v>
      </c>
      <c r="U193" s="14" t="s">
        <v>590</v>
      </c>
      <c r="V193" s="9" t="s">
        <v>547</v>
      </c>
      <c r="Y193" s="11"/>
    </row>
    <row r="194" spans="1:25" s="10" customFormat="1" ht="135">
      <c r="A194" s="4">
        <v>180</v>
      </c>
      <c r="B194" s="4" t="s">
        <v>577</v>
      </c>
      <c r="C194" s="4" t="s">
        <v>561</v>
      </c>
      <c r="D194" s="5" t="s">
        <v>99</v>
      </c>
      <c r="E194" s="5" t="s">
        <v>100</v>
      </c>
      <c r="F194" s="5" t="s">
        <v>101</v>
      </c>
      <c r="G194" s="5" t="s">
        <v>102</v>
      </c>
      <c r="H194" s="5" t="s">
        <v>103</v>
      </c>
      <c r="I194" s="12" t="s">
        <v>442</v>
      </c>
      <c r="J194" s="13" t="s">
        <v>104</v>
      </c>
      <c r="K194" s="4" t="s">
        <v>588</v>
      </c>
      <c r="L194" s="6" t="s">
        <v>573</v>
      </c>
      <c r="M194" s="8">
        <v>1</v>
      </c>
      <c r="N194" s="8">
        <f aca="true" t="shared" si="14" ref="N194:N203">O194</f>
        <v>771428.5714285714</v>
      </c>
      <c r="O194" s="8">
        <f t="shared" si="13"/>
        <v>771428.5714285714</v>
      </c>
      <c r="P194" s="8">
        <v>864000</v>
      </c>
      <c r="Q194" s="7" t="s">
        <v>971</v>
      </c>
      <c r="R194" s="4" t="s">
        <v>793</v>
      </c>
      <c r="S194" s="7" t="s">
        <v>576</v>
      </c>
      <c r="T194" s="4">
        <v>0</v>
      </c>
      <c r="U194" s="14" t="s">
        <v>590</v>
      </c>
      <c r="V194" s="9" t="s">
        <v>547</v>
      </c>
      <c r="Y194" s="11"/>
    </row>
    <row r="195" spans="1:25" s="10" customFormat="1" ht="135">
      <c r="A195" s="4">
        <v>181</v>
      </c>
      <c r="B195" s="4" t="s">
        <v>577</v>
      </c>
      <c r="C195" s="4" t="s">
        <v>561</v>
      </c>
      <c r="D195" s="5" t="s">
        <v>99</v>
      </c>
      <c r="E195" s="5" t="s">
        <v>100</v>
      </c>
      <c r="F195" s="5" t="s">
        <v>101</v>
      </c>
      <c r="G195" s="5" t="s">
        <v>102</v>
      </c>
      <c r="H195" s="5" t="s">
        <v>103</v>
      </c>
      <c r="I195" s="12" t="s">
        <v>105</v>
      </c>
      <c r="J195" s="13" t="s">
        <v>106</v>
      </c>
      <c r="K195" s="4" t="s">
        <v>588</v>
      </c>
      <c r="L195" s="6" t="s">
        <v>573</v>
      </c>
      <c r="M195" s="8">
        <v>1</v>
      </c>
      <c r="N195" s="8">
        <f t="shared" si="14"/>
        <v>803571.4285714285</v>
      </c>
      <c r="O195" s="8">
        <f t="shared" si="13"/>
        <v>803571.4285714285</v>
      </c>
      <c r="P195" s="8">
        <v>900000</v>
      </c>
      <c r="Q195" s="7" t="s">
        <v>971</v>
      </c>
      <c r="R195" s="4" t="s">
        <v>793</v>
      </c>
      <c r="S195" s="7" t="s">
        <v>576</v>
      </c>
      <c r="T195" s="4">
        <v>0</v>
      </c>
      <c r="U195" s="14" t="s">
        <v>590</v>
      </c>
      <c r="V195" s="9" t="s">
        <v>547</v>
      </c>
      <c r="Y195" s="11"/>
    </row>
    <row r="196" spans="1:25" s="10" customFormat="1" ht="120">
      <c r="A196" s="4">
        <v>182</v>
      </c>
      <c r="B196" s="4" t="s">
        <v>577</v>
      </c>
      <c r="C196" s="4" t="s">
        <v>561</v>
      </c>
      <c r="D196" s="5" t="s">
        <v>107</v>
      </c>
      <c r="E196" s="5" t="s">
        <v>100</v>
      </c>
      <c r="F196" s="5" t="s">
        <v>101</v>
      </c>
      <c r="G196" s="5" t="s">
        <v>108</v>
      </c>
      <c r="H196" s="5" t="s">
        <v>109</v>
      </c>
      <c r="I196" s="12" t="s">
        <v>110</v>
      </c>
      <c r="J196" s="13" t="s">
        <v>111</v>
      </c>
      <c r="K196" s="4" t="s">
        <v>588</v>
      </c>
      <c r="L196" s="6" t="s">
        <v>573</v>
      </c>
      <c r="M196" s="8">
        <v>1</v>
      </c>
      <c r="N196" s="8">
        <f t="shared" si="14"/>
        <v>535714.2857142857</v>
      </c>
      <c r="O196" s="8">
        <f t="shared" si="13"/>
        <v>535714.2857142857</v>
      </c>
      <c r="P196" s="8">
        <v>600000</v>
      </c>
      <c r="Q196" s="7" t="s">
        <v>971</v>
      </c>
      <c r="R196" s="4" t="s">
        <v>793</v>
      </c>
      <c r="S196" s="7" t="s">
        <v>576</v>
      </c>
      <c r="T196" s="4">
        <v>0</v>
      </c>
      <c r="U196" s="14" t="s">
        <v>590</v>
      </c>
      <c r="V196" s="9" t="s">
        <v>547</v>
      </c>
      <c r="Y196" s="11"/>
    </row>
    <row r="197" spans="1:25" s="10" customFormat="1" ht="120">
      <c r="A197" s="4">
        <v>183</v>
      </c>
      <c r="B197" s="4" t="s">
        <v>577</v>
      </c>
      <c r="C197" s="4" t="s">
        <v>561</v>
      </c>
      <c r="D197" s="5" t="s">
        <v>107</v>
      </c>
      <c r="E197" s="5" t="s">
        <v>100</v>
      </c>
      <c r="F197" s="5" t="s">
        <v>101</v>
      </c>
      <c r="G197" s="5" t="s">
        <v>108</v>
      </c>
      <c r="H197" s="5" t="s">
        <v>109</v>
      </c>
      <c r="I197" s="12" t="s">
        <v>112</v>
      </c>
      <c r="J197" s="13" t="s">
        <v>113</v>
      </c>
      <c r="K197" s="4" t="s">
        <v>588</v>
      </c>
      <c r="L197" s="6" t="s">
        <v>573</v>
      </c>
      <c r="M197" s="8">
        <v>1</v>
      </c>
      <c r="N197" s="8">
        <f t="shared" si="14"/>
        <v>937499.9999999999</v>
      </c>
      <c r="O197" s="8">
        <f t="shared" si="13"/>
        <v>937499.9999999999</v>
      </c>
      <c r="P197" s="8">
        <v>1050000</v>
      </c>
      <c r="Q197" s="7" t="s">
        <v>971</v>
      </c>
      <c r="R197" s="4" t="s">
        <v>793</v>
      </c>
      <c r="S197" s="7" t="s">
        <v>576</v>
      </c>
      <c r="T197" s="4">
        <v>0</v>
      </c>
      <c r="U197" s="14" t="s">
        <v>590</v>
      </c>
      <c r="V197" s="9" t="s">
        <v>547</v>
      </c>
      <c r="Y197" s="11"/>
    </row>
    <row r="198" spans="1:25" s="10" customFormat="1" ht="120">
      <c r="A198" s="4">
        <v>184</v>
      </c>
      <c r="B198" s="4" t="s">
        <v>577</v>
      </c>
      <c r="C198" s="4" t="s">
        <v>561</v>
      </c>
      <c r="D198" s="5" t="s">
        <v>370</v>
      </c>
      <c r="E198" s="5" t="s">
        <v>787</v>
      </c>
      <c r="F198" s="5" t="s">
        <v>371</v>
      </c>
      <c r="G198" s="5" t="s">
        <v>372</v>
      </c>
      <c r="H198" s="5" t="s">
        <v>373</v>
      </c>
      <c r="I198" s="12" t="s">
        <v>114</v>
      </c>
      <c r="J198" s="13" t="s">
        <v>115</v>
      </c>
      <c r="K198" s="4" t="s">
        <v>588</v>
      </c>
      <c r="L198" s="6" t="s">
        <v>573</v>
      </c>
      <c r="M198" s="8">
        <v>1</v>
      </c>
      <c r="N198" s="8">
        <f t="shared" si="14"/>
        <v>535714.2857142857</v>
      </c>
      <c r="O198" s="8">
        <f t="shared" si="13"/>
        <v>535714.2857142857</v>
      </c>
      <c r="P198" s="8">
        <v>600000</v>
      </c>
      <c r="Q198" s="7" t="s">
        <v>971</v>
      </c>
      <c r="R198" s="4" t="s">
        <v>793</v>
      </c>
      <c r="S198" s="7" t="s">
        <v>576</v>
      </c>
      <c r="T198" s="4">
        <v>0</v>
      </c>
      <c r="U198" s="14" t="s">
        <v>590</v>
      </c>
      <c r="V198" s="9" t="s">
        <v>547</v>
      </c>
      <c r="Y198" s="11"/>
    </row>
    <row r="199" spans="1:25" s="10" customFormat="1" ht="120">
      <c r="A199" s="4">
        <v>185</v>
      </c>
      <c r="B199" s="4" t="s">
        <v>577</v>
      </c>
      <c r="C199" s="4" t="s">
        <v>561</v>
      </c>
      <c r="D199" s="5" t="s">
        <v>370</v>
      </c>
      <c r="E199" s="5" t="s">
        <v>374</v>
      </c>
      <c r="F199" s="5" t="s">
        <v>371</v>
      </c>
      <c r="G199" s="5" t="s">
        <v>372</v>
      </c>
      <c r="H199" s="5" t="s">
        <v>373</v>
      </c>
      <c r="I199" s="12" t="s">
        <v>116</v>
      </c>
      <c r="J199" s="13" t="s">
        <v>117</v>
      </c>
      <c r="K199" s="4" t="s">
        <v>588</v>
      </c>
      <c r="L199" s="6" t="s">
        <v>573</v>
      </c>
      <c r="M199" s="8">
        <v>1</v>
      </c>
      <c r="N199" s="8">
        <f t="shared" si="14"/>
        <v>535714.2857142857</v>
      </c>
      <c r="O199" s="8">
        <f t="shared" si="13"/>
        <v>535714.2857142857</v>
      </c>
      <c r="P199" s="8">
        <v>600000</v>
      </c>
      <c r="Q199" s="7" t="s">
        <v>971</v>
      </c>
      <c r="R199" s="4" t="s">
        <v>793</v>
      </c>
      <c r="S199" s="7" t="s">
        <v>576</v>
      </c>
      <c r="T199" s="4">
        <v>0</v>
      </c>
      <c r="U199" s="14" t="s">
        <v>590</v>
      </c>
      <c r="V199" s="9" t="s">
        <v>547</v>
      </c>
      <c r="Y199" s="11"/>
    </row>
    <row r="200" spans="1:25" s="10" customFormat="1" ht="120">
      <c r="A200" s="4">
        <v>186</v>
      </c>
      <c r="B200" s="4" t="s">
        <v>577</v>
      </c>
      <c r="C200" s="4" t="s">
        <v>561</v>
      </c>
      <c r="D200" s="5" t="s">
        <v>786</v>
      </c>
      <c r="E200" s="5" t="s">
        <v>787</v>
      </c>
      <c r="F200" s="5" t="s">
        <v>788</v>
      </c>
      <c r="G200" s="5" t="s">
        <v>375</v>
      </c>
      <c r="H200" s="5" t="s">
        <v>790</v>
      </c>
      <c r="I200" s="12" t="s">
        <v>118</v>
      </c>
      <c r="J200" s="13" t="s">
        <v>119</v>
      </c>
      <c r="K200" s="4" t="s">
        <v>588</v>
      </c>
      <c r="L200" s="6" t="s">
        <v>573</v>
      </c>
      <c r="M200" s="8">
        <v>1</v>
      </c>
      <c r="N200" s="8">
        <f t="shared" si="14"/>
        <v>1339285.714285714</v>
      </c>
      <c r="O200" s="8">
        <f t="shared" si="13"/>
        <v>1339285.714285714</v>
      </c>
      <c r="P200" s="8">
        <v>1500000</v>
      </c>
      <c r="Q200" s="7" t="s">
        <v>971</v>
      </c>
      <c r="R200" s="4" t="s">
        <v>793</v>
      </c>
      <c r="S200" s="7" t="s">
        <v>576</v>
      </c>
      <c r="T200" s="4">
        <v>0</v>
      </c>
      <c r="U200" s="14" t="s">
        <v>590</v>
      </c>
      <c r="V200" s="9" t="s">
        <v>547</v>
      </c>
      <c r="Y200" s="11"/>
    </row>
    <row r="201" spans="1:25" s="10" customFormat="1" ht="120">
      <c r="A201" s="4">
        <v>187</v>
      </c>
      <c r="B201" s="4" t="s">
        <v>577</v>
      </c>
      <c r="C201" s="4" t="s">
        <v>561</v>
      </c>
      <c r="D201" s="5" t="s">
        <v>786</v>
      </c>
      <c r="E201" s="5" t="s">
        <v>787</v>
      </c>
      <c r="F201" s="5" t="s">
        <v>788</v>
      </c>
      <c r="G201" s="5" t="s">
        <v>375</v>
      </c>
      <c r="H201" s="5" t="s">
        <v>790</v>
      </c>
      <c r="I201" s="12" t="s">
        <v>120</v>
      </c>
      <c r="J201" s="13" t="s">
        <v>121</v>
      </c>
      <c r="K201" s="4" t="s">
        <v>588</v>
      </c>
      <c r="L201" s="6" t="s">
        <v>573</v>
      </c>
      <c r="M201" s="8">
        <v>1</v>
      </c>
      <c r="N201" s="8">
        <f t="shared" si="14"/>
        <v>7142.857142857142</v>
      </c>
      <c r="O201" s="8">
        <f t="shared" si="13"/>
        <v>7142.857142857142</v>
      </c>
      <c r="P201" s="8">
        <v>8000</v>
      </c>
      <c r="Q201" s="7" t="s">
        <v>971</v>
      </c>
      <c r="R201" s="4" t="s">
        <v>793</v>
      </c>
      <c r="S201" s="7" t="s">
        <v>576</v>
      </c>
      <c r="T201" s="4">
        <v>0</v>
      </c>
      <c r="U201" s="14" t="s">
        <v>590</v>
      </c>
      <c r="V201" s="9" t="s">
        <v>547</v>
      </c>
      <c r="Y201" s="11"/>
    </row>
    <row r="202" spans="1:25" s="10" customFormat="1" ht="120">
      <c r="A202" s="4">
        <v>188</v>
      </c>
      <c r="B202" s="4" t="s">
        <v>577</v>
      </c>
      <c r="C202" s="4" t="s">
        <v>561</v>
      </c>
      <c r="D202" s="5" t="s">
        <v>786</v>
      </c>
      <c r="E202" s="5" t="s">
        <v>787</v>
      </c>
      <c r="F202" s="5" t="s">
        <v>788</v>
      </c>
      <c r="G202" s="5" t="s">
        <v>376</v>
      </c>
      <c r="H202" s="5" t="s">
        <v>790</v>
      </c>
      <c r="I202" s="12" t="s">
        <v>122</v>
      </c>
      <c r="J202" s="13" t="s">
        <v>123</v>
      </c>
      <c r="K202" s="4" t="s">
        <v>588</v>
      </c>
      <c r="L202" s="6" t="s">
        <v>573</v>
      </c>
      <c r="M202" s="8">
        <v>1</v>
      </c>
      <c r="N202" s="8">
        <f t="shared" si="14"/>
        <v>4464.285714285714</v>
      </c>
      <c r="O202" s="8">
        <f t="shared" si="13"/>
        <v>4464.285714285714</v>
      </c>
      <c r="P202" s="8">
        <v>5000</v>
      </c>
      <c r="Q202" s="7" t="s">
        <v>971</v>
      </c>
      <c r="R202" s="4" t="s">
        <v>793</v>
      </c>
      <c r="S202" s="7" t="s">
        <v>576</v>
      </c>
      <c r="T202" s="4">
        <v>0</v>
      </c>
      <c r="U202" s="14" t="s">
        <v>590</v>
      </c>
      <c r="V202" s="9" t="s">
        <v>547</v>
      </c>
      <c r="Y202" s="11"/>
    </row>
    <row r="203" spans="1:25" s="10" customFormat="1" ht="120">
      <c r="A203" s="4">
        <v>189</v>
      </c>
      <c r="B203" s="4" t="s">
        <v>577</v>
      </c>
      <c r="C203" s="4" t="s">
        <v>561</v>
      </c>
      <c r="D203" s="5" t="s">
        <v>377</v>
      </c>
      <c r="E203" s="5" t="s">
        <v>787</v>
      </c>
      <c r="F203" s="5" t="s">
        <v>788</v>
      </c>
      <c r="G203" s="5" t="s">
        <v>378</v>
      </c>
      <c r="H203" s="5" t="s">
        <v>378</v>
      </c>
      <c r="I203" s="12" t="s">
        <v>124</v>
      </c>
      <c r="J203" s="13" t="s">
        <v>379</v>
      </c>
      <c r="K203" s="4" t="s">
        <v>588</v>
      </c>
      <c r="L203" s="6" t="s">
        <v>573</v>
      </c>
      <c r="M203" s="8">
        <v>1</v>
      </c>
      <c r="N203" s="8">
        <f t="shared" si="14"/>
        <v>196428.57142857142</v>
      </c>
      <c r="O203" s="8">
        <f t="shared" si="13"/>
        <v>196428.57142857142</v>
      </c>
      <c r="P203" s="8">
        <v>220000</v>
      </c>
      <c r="Q203" s="7" t="s">
        <v>971</v>
      </c>
      <c r="R203" s="4" t="s">
        <v>793</v>
      </c>
      <c r="S203" s="7" t="s">
        <v>576</v>
      </c>
      <c r="T203" s="4">
        <v>0</v>
      </c>
      <c r="U203" s="14" t="s">
        <v>590</v>
      </c>
      <c r="V203" s="9" t="s">
        <v>547</v>
      </c>
      <c r="Y203" s="11"/>
    </row>
    <row r="204" spans="1:25" s="10" customFormat="1" ht="120">
      <c r="A204" s="4">
        <v>190</v>
      </c>
      <c r="B204" s="4" t="s">
        <v>577</v>
      </c>
      <c r="C204" s="4" t="s">
        <v>205</v>
      </c>
      <c r="D204" s="5" t="s">
        <v>125</v>
      </c>
      <c r="E204" s="5" t="s">
        <v>126</v>
      </c>
      <c r="F204" s="5" t="s">
        <v>127</v>
      </c>
      <c r="G204" s="5" t="s">
        <v>128</v>
      </c>
      <c r="H204" s="5" t="s">
        <v>129</v>
      </c>
      <c r="I204" s="12" t="s">
        <v>130</v>
      </c>
      <c r="J204" s="13" t="s">
        <v>466</v>
      </c>
      <c r="K204" s="4" t="s">
        <v>588</v>
      </c>
      <c r="L204" s="6" t="s">
        <v>689</v>
      </c>
      <c r="M204" s="8">
        <v>200</v>
      </c>
      <c r="N204" s="8">
        <f>O204/M204</f>
        <v>2232.142857142857</v>
      </c>
      <c r="O204" s="8">
        <f>P204/1.12</f>
        <v>446428.57142857136</v>
      </c>
      <c r="P204" s="8">
        <v>500000</v>
      </c>
      <c r="Q204" s="7" t="s">
        <v>971</v>
      </c>
      <c r="R204" s="4" t="s">
        <v>793</v>
      </c>
      <c r="S204" s="7" t="s">
        <v>576</v>
      </c>
      <c r="T204" s="4">
        <v>0</v>
      </c>
      <c r="U204" s="14" t="s">
        <v>590</v>
      </c>
      <c r="V204" s="9" t="s">
        <v>547</v>
      </c>
      <c r="Y204" s="11"/>
    </row>
    <row r="205" spans="1:25" s="10" customFormat="1" ht="120">
      <c r="A205" s="4">
        <v>191</v>
      </c>
      <c r="B205" s="4" t="s">
        <v>577</v>
      </c>
      <c r="C205" s="4" t="s">
        <v>561</v>
      </c>
      <c r="D205" s="5" t="s">
        <v>786</v>
      </c>
      <c r="E205" s="5" t="s">
        <v>787</v>
      </c>
      <c r="F205" s="5" t="s">
        <v>788</v>
      </c>
      <c r="G205" s="5" t="s">
        <v>376</v>
      </c>
      <c r="H205" s="5" t="s">
        <v>790</v>
      </c>
      <c r="I205" s="12" t="s">
        <v>131</v>
      </c>
      <c r="J205" s="13" t="s">
        <v>132</v>
      </c>
      <c r="K205" s="4" t="s">
        <v>588</v>
      </c>
      <c r="L205" s="6" t="s">
        <v>573</v>
      </c>
      <c r="M205" s="8">
        <v>1</v>
      </c>
      <c r="N205" s="8">
        <f>O205</f>
        <v>3348214.2857142854</v>
      </c>
      <c r="O205" s="8">
        <f aca="true" t="shared" si="15" ref="O205:O268">P205/1.12</f>
        <v>3348214.2857142854</v>
      </c>
      <c r="P205" s="8">
        <v>3750000</v>
      </c>
      <c r="Q205" s="7" t="s">
        <v>971</v>
      </c>
      <c r="R205" s="4" t="s">
        <v>793</v>
      </c>
      <c r="S205" s="7" t="s">
        <v>576</v>
      </c>
      <c r="T205" s="4">
        <v>0</v>
      </c>
      <c r="U205" s="14" t="s">
        <v>590</v>
      </c>
      <c r="V205" s="9" t="s">
        <v>547</v>
      </c>
      <c r="Y205" s="11"/>
    </row>
    <row r="206" spans="1:25" s="10" customFormat="1" ht="120">
      <c r="A206" s="4">
        <v>192</v>
      </c>
      <c r="B206" s="4" t="s">
        <v>577</v>
      </c>
      <c r="C206" s="4" t="s">
        <v>561</v>
      </c>
      <c r="D206" s="5" t="s">
        <v>380</v>
      </c>
      <c r="E206" s="5" t="s">
        <v>787</v>
      </c>
      <c r="F206" s="5" t="s">
        <v>788</v>
      </c>
      <c r="G206" s="5" t="s">
        <v>381</v>
      </c>
      <c r="H206" s="5" t="s">
        <v>381</v>
      </c>
      <c r="I206" s="12" t="s">
        <v>133</v>
      </c>
      <c r="J206" s="13" t="s">
        <v>134</v>
      </c>
      <c r="K206" s="4" t="s">
        <v>588</v>
      </c>
      <c r="L206" s="6" t="s">
        <v>573</v>
      </c>
      <c r="M206" s="8">
        <v>1</v>
      </c>
      <c r="N206" s="8">
        <f>O206</f>
        <v>499999.99999999994</v>
      </c>
      <c r="O206" s="8">
        <f t="shared" si="15"/>
        <v>499999.99999999994</v>
      </c>
      <c r="P206" s="8">
        <v>560000</v>
      </c>
      <c r="Q206" s="7" t="s">
        <v>971</v>
      </c>
      <c r="R206" s="4" t="s">
        <v>793</v>
      </c>
      <c r="S206" s="7" t="s">
        <v>576</v>
      </c>
      <c r="T206" s="4">
        <v>0</v>
      </c>
      <c r="U206" s="14" t="s">
        <v>590</v>
      </c>
      <c r="V206" s="9" t="s">
        <v>547</v>
      </c>
      <c r="Y206" s="11"/>
    </row>
    <row r="207" spans="1:25" s="10" customFormat="1" ht="120">
      <c r="A207" s="4">
        <v>193</v>
      </c>
      <c r="B207" s="4" t="s">
        <v>577</v>
      </c>
      <c r="C207" s="4" t="s">
        <v>561</v>
      </c>
      <c r="D207" s="5" t="s">
        <v>382</v>
      </c>
      <c r="E207" s="5" t="s">
        <v>787</v>
      </c>
      <c r="F207" s="5" t="s">
        <v>788</v>
      </c>
      <c r="G207" s="5" t="s">
        <v>383</v>
      </c>
      <c r="H207" s="5" t="s">
        <v>383</v>
      </c>
      <c r="I207" s="12" t="s">
        <v>135</v>
      </c>
      <c r="J207" s="13" t="s">
        <v>136</v>
      </c>
      <c r="K207" s="4" t="s">
        <v>588</v>
      </c>
      <c r="L207" s="6" t="s">
        <v>573</v>
      </c>
      <c r="M207" s="8">
        <v>1</v>
      </c>
      <c r="N207" s="8">
        <f>O207</f>
        <v>89285.71428571428</v>
      </c>
      <c r="O207" s="8">
        <f t="shared" si="15"/>
        <v>89285.71428571428</v>
      </c>
      <c r="P207" s="8">
        <v>100000</v>
      </c>
      <c r="Q207" s="7" t="s">
        <v>971</v>
      </c>
      <c r="R207" s="4" t="s">
        <v>793</v>
      </c>
      <c r="S207" s="7" t="s">
        <v>576</v>
      </c>
      <c r="T207" s="4">
        <v>0</v>
      </c>
      <c r="U207" s="14" t="s">
        <v>590</v>
      </c>
      <c r="V207" s="9" t="s">
        <v>547</v>
      </c>
      <c r="Y207" s="11"/>
    </row>
    <row r="208" spans="1:25" s="10" customFormat="1" ht="220.5" customHeight="1">
      <c r="A208" s="4">
        <v>194</v>
      </c>
      <c r="B208" s="4" t="s">
        <v>577</v>
      </c>
      <c r="C208" s="4" t="s">
        <v>561</v>
      </c>
      <c r="D208" s="5" t="s">
        <v>786</v>
      </c>
      <c r="E208" s="5" t="s">
        <v>787</v>
      </c>
      <c r="F208" s="5" t="s">
        <v>788</v>
      </c>
      <c r="G208" s="5" t="s">
        <v>376</v>
      </c>
      <c r="H208" s="5" t="s">
        <v>790</v>
      </c>
      <c r="I208" s="12" t="s">
        <v>137</v>
      </c>
      <c r="J208" s="13" t="s">
        <v>138</v>
      </c>
      <c r="K208" s="4" t="s">
        <v>588</v>
      </c>
      <c r="L208" s="6" t="s">
        <v>573</v>
      </c>
      <c r="M208" s="8">
        <v>1</v>
      </c>
      <c r="N208" s="8">
        <f>O208</f>
        <v>2812499.9999999995</v>
      </c>
      <c r="O208" s="8">
        <f t="shared" si="15"/>
        <v>2812499.9999999995</v>
      </c>
      <c r="P208" s="8">
        <v>3150000</v>
      </c>
      <c r="Q208" s="7" t="s">
        <v>971</v>
      </c>
      <c r="R208" s="4" t="s">
        <v>793</v>
      </c>
      <c r="S208" s="7" t="s">
        <v>576</v>
      </c>
      <c r="T208" s="4">
        <v>0</v>
      </c>
      <c r="U208" s="14" t="s">
        <v>590</v>
      </c>
      <c r="V208" s="9" t="s">
        <v>547</v>
      </c>
      <c r="Y208" s="11"/>
    </row>
    <row r="209" spans="1:25" s="10" customFormat="1" ht="120">
      <c r="A209" s="4">
        <v>195</v>
      </c>
      <c r="B209" s="4" t="s">
        <v>577</v>
      </c>
      <c r="C209" s="4" t="s">
        <v>685</v>
      </c>
      <c r="D209" s="5" t="s">
        <v>139</v>
      </c>
      <c r="E209" s="5" t="s">
        <v>140</v>
      </c>
      <c r="F209" s="5" t="s">
        <v>141</v>
      </c>
      <c r="G209" s="5" t="s">
        <v>142</v>
      </c>
      <c r="H209" s="5" t="s">
        <v>143</v>
      </c>
      <c r="I209" s="12" t="s">
        <v>144</v>
      </c>
      <c r="J209" s="13" t="s">
        <v>145</v>
      </c>
      <c r="K209" s="4" t="s">
        <v>588</v>
      </c>
      <c r="L209" s="6" t="s">
        <v>1046</v>
      </c>
      <c r="M209" s="8">
        <v>360</v>
      </c>
      <c r="N209" s="8">
        <f aca="true" t="shared" si="16" ref="N209:N217">O209/M209</f>
        <v>267.85714285714283</v>
      </c>
      <c r="O209" s="8">
        <f t="shared" si="15"/>
        <v>96428.57142857142</v>
      </c>
      <c r="P209" s="8">
        <v>108000</v>
      </c>
      <c r="Q209" s="7" t="s">
        <v>971</v>
      </c>
      <c r="R209" s="4" t="s">
        <v>793</v>
      </c>
      <c r="S209" s="7" t="s">
        <v>576</v>
      </c>
      <c r="T209" s="4">
        <v>0</v>
      </c>
      <c r="U209" s="14" t="s">
        <v>590</v>
      </c>
      <c r="V209" s="9" t="s">
        <v>547</v>
      </c>
      <c r="Y209" s="11"/>
    </row>
    <row r="210" spans="1:25" s="10" customFormat="1" ht="136.5" customHeight="1">
      <c r="A210" s="4">
        <v>196</v>
      </c>
      <c r="B210" s="4" t="s">
        <v>577</v>
      </c>
      <c r="C210" s="4" t="s">
        <v>685</v>
      </c>
      <c r="D210" s="5" t="s">
        <v>146</v>
      </c>
      <c r="E210" s="5" t="s">
        <v>147</v>
      </c>
      <c r="F210" s="5" t="s">
        <v>148</v>
      </c>
      <c r="G210" s="5" t="s">
        <v>149</v>
      </c>
      <c r="H210" s="5" t="s">
        <v>150</v>
      </c>
      <c r="I210" s="12" t="s">
        <v>147</v>
      </c>
      <c r="J210" s="13" t="s">
        <v>151</v>
      </c>
      <c r="K210" s="4" t="s">
        <v>588</v>
      </c>
      <c r="L210" s="6" t="s">
        <v>689</v>
      </c>
      <c r="M210" s="8">
        <v>30</v>
      </c>
      <c r="N210" s="8">
        <f t="shared" si="16"/>
        <v>714.2857142857142</v>
      </c>
      <c r="O210" s="8">
        <f t="shared" si="15"/>
        <v>21428.571428571428</v>
      </c>
      <c r="P210" s="8">
        <v>24000</v>
      </c>
      <c r="Q210" s="7" t="s">
        <v>971</v>
      </c>
      <c r="R210" s="4" t="s">
        <v>793</v>
      </c>
      <c r="S210" s="7" t="s">
        <v>576</v>
      </c>
      <c r="T210" s="4">
        <v>0</v>
      </c>
      <c r="U210" s="14" t="s">
        <v>590</v>
      </c>
      <c r="V210" s="9" t="s">
        <v>547</v>
      </c>
      <c r="Y210" s="11"/>
    </row>
    <row r="211" spans="1:25" s="10" customFormat="1" ht="156.75">
      <c r="A211" s="4">
        <v>197</v>
      </c>
      <c r="B211" s="4" t="s">
        <v>577</v>
      </c>
      <c r="C211" s="4" t="s">
        <v>685</v>
      </c>
      <c r="D211" s="5" t="s">
        <v>152</v>
      </c>
      <c r="E211" s="5" t="s">
        <v>153</v>
      </c>
      <c r="F211" s="5" t="s">
        <v>153</v>
      </c>
      <c r="G211" s="5" t="s">
        <v>154</v>
      </c>
      <c r="H211" s="5" t="s">
        <v>155</v>
      </c>
      <c r="I211" s="12" t="s">
        <v>156</v>
      </c>
      <c r="J211" s="13" t="s">
        <v>157</v>
      </c>
      <c r="K211" s="4" t="s">
        <v>588</v>
      </c>
      <c r="L211" s="6" t="s">
        <v>689</v>
      </c>
      <c r="M211" s="8">
        <v>1000</v>
      </c>
      <c r="N211" s="8">
        <f t="shared" si="16"/>
        <v>17.857142857142854</v>
      </c>
      <c r="O211" s="8">
        <f t="shared" si="15"/>
        <v>17857.142857142855</v>
      </c>
      <c r="P211" s="8">
        <v>20000</v>
      </c>
      <c r="Q211" s="7" t="s">
        <v>971</v>
      </c>
      <c r="R211" s="4" t="s">
        <v>793</v>
      </c>
      <c r="S211" s="7" t="s">
        <v>576</v>
      </c>
      <c r="T211" s="4">
        <v>0</v>
      </c>
      <c r="U211" s="14" t="s">
        <v>590</v>
      </c>
      <c r="V211" s="9" t="s">
        <v>547</v>
      </c>
      <c r="Y211" s="11"/>
    </row>
    <row r="212" spans="1:25" s="10" customFormat="1" ht="137.25" customHeight="1">
      <c r="A212" s="4">
        <v>198</v>
      </c>
      <c r="B212" s="4" t="s">
        <v>577</v>
      </c>
      <c r="C212" s="4" t="s">
        <v>685</v>
      </c>
      <c r="D212" s="5" t="s">
        <v>384</v>
      </c>
      <c r="E212" s="5" t="s">
        <v>385</v>
      </c>
      <c r="F212" s="5" t="s">
        <v>386</v>
      </c>
      <c r="G212" s="5" t="s">
        <v>387</v>
      </c>
      <c r="H212" s="5" t="s">
        <v>388</v>
      </c>
      <c r="I212" s="12" t="s">
        <v>389</v>
      </c>
      <c r="J212" s="13" t="s">
        <v>390</v>
      </c>
      <c r="K212" s="4" t="s">
        <v>588</v>
      </c>
      <c r="L212" s="6" t="s">
        <v>689</v>
      </c>
      <c r="M212" s="8">
        <v>30</v>
      </c>
      <c r="N212" s="8">
        <f t="shared" si="16"/>
        <v>223.2142857142857</v>
      </c>
      <c r="O212" s="8">
        <f t="shared" si="15"/>
        <v>6696.428571428571</v>
      </c>
      <c r="P212" s="8">
        <v>7500</v>
      </c>
      <c r="Q212" s="7" t="s">
        <v>971</v>
      </c>
      <c r="R212" s="4" t="s">
        <v>793</v>
      </c>
      <c r="S212" s="7" t="s">
        <v>576</v>
      </c>
      <c r="T212" s="4">
        <v>0</v>
      </c>
      <c r="U212" s="14" t="s">
        <v>590</v>
      </c>
      <c r="V212" s="9" t="s">
        <v>547</v>
      </c>
      <c r="Y212" s="11"/>
    </row>
    <row r="213" spans="1:25" s="10" customFormat="1" ht="120">
      <c r="A213" s="4">
        <v>199</v>
      </c>
      <c r="B213" s="4" t="s">
        <v>577</v>
      </c>
      <c r="C213" s="4" t="s">
        <v>685</v>
      </c>
      <c r="D213" s="5" t="s">
        <v>391</v>
      </c>
      <c r="E213" s="5" t="s">
        <v>392</v>
      </c>
      <c r="F213" s="5" t="s">
        <v>393</v>
      </c>
      <c r="G213" s="5" t="s">
        <v>394</v>
      </c>
      <c r="H213" s="5" t="s">
        <v>395</v>
      </c>
      <c r="I213" s="12" t="s">
        <v>396</v>
      </c>
      <c r="J213" s="13" t="s">
        <v>397</v>
      </c>
      <c r="K213" s="4" t="s">
        <v>588</v>
      </c>
      <c r="L213" s="6" t="s">
        <v>689</v>
      </c>
      <c r="M213" s="8">
        <v>30</v>
      </c>
      <c r="N213" s="8">
        <f t="shared" si="16"/>
        <v>625</v>
      </c>
      <c r="O213" s="8">
        <f t="shared" si="15"/>
        <v>18750</v>
      </c>
      <c r="P213" s="8">
        <v>21000</v>
      </c>
      <c r="Q213" s="7" t="s">
        <v>971</v>
      </c>
      <c r="R213" s="4" t="s">
        <v>793</v>
      </c>
      <c r="S213" s="7" t="s">
        <v>576</v>
      </c>
      <c r="T213" s="4">
        <v>0</v>
      </c>
      <c r="U213" s="14" t="s">
        <v>590</v>
      </c>
      <c r="V213" s="9" t="s">
        <v>547</v>
      </c>
      <c r="Y213" s="11"/>
    </row>
    <row r="214" spans="1:25" s="10" customFormat="1" ht="165">
      <c r="A214" s="4">
        <v>200</v>
      </c>
      <c r="B214" s="4" t="s">
        <v>577</v>
      </c>
      <c r="C214" s="4" t="s">
        <v>685</v>
      </c>
      <c r="D214" s="5" t="s">
        <v>398</v>
      </c>
      <c r="E214" s="5" t="s">
        <v>399</v>
      </c>
      <c r="F214" s="5" t="s">
        <v>400</v>
      </c>
      <c r="G214" s="5" t="s">
        <v>401</v>
      </c>
      <c r="H214" s="5" t="s">
        <v>402</v>
      </c>
      <c r="I214" s="12" t="s">
        <v>403</v>
      </c>
      <c r="J214" s="13" t="s">
        <v>404</v>
      </c>
      <c r="K214" s="6" t="s">
        <v>588</v>
      </c>
      <c r="L214" s="6" t="s">
        <v>689</v>
      </c>
      <c r="M214" s="8">
        <v>30</v>
      </c>
      <c r="N214" s="8">
        <f t="shared" si="16"/>
        <v>223.2142857142857</v>
      </c>
      <c r="O214" s="8">
        <f t="shared" si="15"/>
        <v>6696.428571428571</v>
      </c>
      <c r="P214" s="8">
        <v>7500</v>
      </c>
      <c r="Q214" s="7" t="s">
        <v>971</v>
      </c>
      <c r="R214" s="4" t="s">
        <v>793</v>
      </c>
      <c r="S214" s="7" t="s">
        <v>576</v>
      </c>
      <c r="T214" s="4">
        <v>0</v>
      </c>
      <c r="U214" s="14" t="s">
        <v>590</v>
      </c>
      <c r="V214" s="9" t="s">
        <v>547</v>
      </c>
      <c r="Y214" s="11"/>
    </row>
    <row r="215" spans="1:22" ht="120">
      <c r="A215" s="4">
        <v>201</v>
      </c>
      <c r="B215" s="4" t="s">
        <v>577</v>
      </c>
      <c r="C215" s="4" t="s">
        <v>685</v>
      </c>
      <c r="D215" s="5" t="s">
        <v>158</v>
      </c>
      <c r="E215" s="5" t="s">
        <v>159</v>
      </c>
      <c r="F215" s="5" t="s">
        <v>160</v>
      </c>
      <c r="G215" s="5" t="s">
        <v>161</v>
      </c>
      <c r="H215" s="5" t="s">
        <v>162</v>
      </c>
      <c r="I215" s="12" t="s">
        <v>163</v>
      </c>
      <c r="J215" s="13" t="s">
        <v>164</v>
      </c>
      <c r="K215" s="4" t="s">
        <v>588</v>
      </c>
      <c r="L215" s="6" t="s">
        <v>165</v>
      </c>
      <c r="M215" s="8">
        <v>1000</v>
      </c>
      <c r="N215" s="8">
        <f t="shared" si="16"/>
        <v>535.7142857142857</v>
      </c>
      <c r="O215" s="8">
        <f t="shared" si="15"/>
        <v>535714.2857142857</v>
      </c>
      <c r="P215" s="8">
        <v>600000</v>
      </c>
      <c r="Q215" s="7" t="s">
        <v>971</v>
      </c>
      <c r="R215" s="4" t="s">
        <v>166</v>
      </c>
      <c r="S215" s="7" t="s">
        <v>576</v>
      </c>
      <c r="T215" s="4">
        <v>0</v>
      </c>
      <c r="U215" s="14" t="s">
        <v>590</v>
      </c>
      <c r="V215" s="9" t="s">
        <v>547</v>
      </c>
    </row>
    <row r="216" spans="1:22" ht="120">
      <c r="A216" s="4">
        <v>202</v>
      </c>
      <c r="B216" s="4" t="s">
        <v>577</v>
      </c>
      <c r="C216" s="4" t="s">
        <v>685</v>
      </c>
      <c r="D216" s="5" t="s">
        <v>167</v>
      </c>
      <c r="E216" s="5" t="s">
        <v>168</v>
      </c>
      <c r="F216" s="5" t="s">
        <v>160</v>
      </c>
      <c r="G216" s="5" t="s">
        <v>169</v>
      </c>
      <c r="H216" s="5" t="s">
        <v>170</v>
      </c>
      <c r="I216" s="12" t="s">
        <v>171</v>
      </c>
      <c r="J216" s="13" t="s">
        <v>172</v>
      </c>
      <c r="K216" s="4" t="s">
        <v>588</v>
      </c>
      <c r="L216" s="6" t="s">
        <v>165</v>
      </c>
      <c r="M216" s="8">
        <v>2640</v>
      </c>
      <c r="N216" s="8">
        <f t="shared" si="16"/>
        <v>130.35714393939392</v>
      </c>
      <c r="O216" s="8">
        <f t="shared" si="15"/>
        <v>344142.8599999999</v>
      </c>
      <c r="P216" s="8">
        <v>385440.0032</v>
      </c>
      <c r="Q216" s="7" t="s">
        <v>971</v>
      </c>
      <c r="R216" s="4" t="s">
        <v>793</v>
      </c>
      <c r="S216" s="7" t="s">
        <v>576</v>
      </c>
      <c r="T216" s="4">
        <v>0</v>
      </c>
      <c r="U216" s="14" t="s">
        <v>590</v>
      </c>
      <c r="V216" s="9" t="s">
        <v>547</v>
      </c>
    </row>
    <row r="217" spans="1:22" ht="120">
      <c r="A217" s="4">
        <v>203</v>
      </c>
      <c r="B217" s="4" t="s">
        <v>577</v>
      </c>
      <c r="C217" s="4" t="s">
        <v>685</v>
      </c>
      <c r="D217" s="5" t="s">
        <v>173</v>
      </c>
      <c r="E217" s="5" t="s">
        <v>168</v>
      </c>
      <c r="F217" s="5" t="s">
        <v>160</v>
      </c>
      <c r="G217" s="5" t="s">
        <v>174</v>
      </c>
      <c r="H217" s="5" t="s">
        <v>175</v>
      </c>
      <c r="I217" s="12" t="s">
        <v>176</v>
      </c>
      <c r="J217" s="13" t="s">
        <v>177</v>
      </c>
      <c r="K217" s="4" t="s">
        <v>588</v>
      </c>
      <c r="L217" s="6" t="s">
        <v>165</v>
      </c>
      <c r="M217" s="8">
        <v>1020</v>
      </c>
      <c r="N217" s="8">
        <f t="shared" si="16"/>
        <v>124.99999999999999</v>
      </c>
      <c r="O217" s="8">
        <f t="shared" si="15"/>
        <v>127499.99999999999</v>
      </c>
      <c r="P217" s="8">
        <v>142800</v>
      </c>
      <c r="Q217" s="7" t="s">
        <v>971</v>
      </c>
      <c r="R217" s="4" t="s">
        <v>793</v>
      </c>
      <c r="S217" s="7" t="s">
        <v>576</v>
      </c>
      <c r="T217" s="4">
        <v>0</v>
      </c>
      <c r="U217" s="14" t="s">
        <v>590</v>
      </c>
      <c r="V217" s="9" t="s">
        <v>547</v>
      </c>
    </row>
    <row r="218" spans="1:22" ht="120">
      <c r="A218" s="4">
        <v>204</v>
      </c>
      <c r="B218" s="4" t="s">
        <v>577</v>
      </c>
      <c r="C218" s="4" t="s">
        <v>561</v>
      </c>
      <c r="D218" s="5" t="s">
        <v>178</v>
      </c>
      <c r="E218" s="5" t="s">
        <v>179</v>
      </c>
      <c r="F218" s="5" t="s">
        <v>180</v>
      </c>
      <c r="G218" s="5" t="s">
        <v>179</v>
      </c>
      <c r="H218" s="5" t="s">
        <v>180</v>
      </c>
      <c r="I218" s="12" t="s">
        <v>181</v>
      </c>
      <c r="J218" s="13" t="s">
        <v>182</v>
      </c>
      <c r="K218" s="4" t="s">
        <v>588</v>
      </c>
      <c r="L218" s="6" t="s">
        <v>573</v>
      </c>
      <c r="M218" s="8">
        <v>1</v>
      </c>
      <c r="N218" s="8">
        <f>O218</f>
        <v>1719642.857142857</v>
      </c>
      <c r="O218" s="8">
        <f t="shared" si="15"/>
        <v>1719642.857142857</v>
      </c>
      <c r="P218" s="8">
        <v>1926000</v>
      </c>
      <c r="Q218" s="7" t="s">
        <v>620</v>
      </c>
      <c r="R218" s="4" t="s">
        <v>430</v>
      </c>
      <c r="S218" s="7" t="s">
        <v>576</v>
      </c>
      <c r="T218" s="4">
        <v>0</v>
      </c>
      <c r="U218" s="14" t="s">
        <v>590</v>
      </c>
      <c r="V218" s="9" t="s">
        <v>547</v>
      </c>
    </row>
    <row r="219" spans="1:22" ht="135">
      <c r="A219" s="4">
        <v>205</v>
      </c>
      <c r="B219" s="4" t="s">
        <v>577</v>
      </c>
      <c r="C219" s="4" t="s">
        <v>561</v>
      </c>
      <c r="D219" s="5" t="s">
        <v>99</v>
      </c>
      <c r="E219" s="5" t="s">
        <v>183</v>
      </c>
      <c r="F219" s="5" t="s">
        <v>184</v>
      </c>
      <c r="G219" s="5" t="s">
        <v>185</v>
      </c>
      <c r="H219" s="5" t="s">
        <v>103</v>
      </c>
      <c r="I219" s="12" t="s">
        <v>186</v>
      </c>
      <c r="J219" s="13" t="s">
        <v>187</v>
      </c>
      <c r="K219" s="4" t="s">
        <v>588</v>
      </c>
      <c r="L219" s="6" t="s">
        <v>573</v>
      </c>
      <c r="M219" s="8">
        <v>1</v>
      </c>
      <c r="N219" s="8">
        <f>O219</f>
        <v>374999.99999999994</v>
      </c>
      <c r="O219" s="8">
        <f t="shared" si="15"/>
        <v>374999.99999999994</v>
      </c>
      <c r="P219" s="8">
        <v>420000</v>
      </c>
      <c r="Q219" s="7" t="s">
        <v>971</v>
      </c>
      <c r="R219" s="4" t="s">
        <v>793</v>
      </c>
      <c r="S219" s="7" t="s">
        <v>576</v>
      </c>
      <c r="T219" s="4">
        <v>0</v>
      </c>
      <c r="U219" s="14" t="s">
        <v>590</v>
      </c>
      <c r="V219" s="9" t="s">
        <v>547</v>
      </c>
    </row>
    <row r="220" spans="1:22" ht="135">
      <c r="A220" s="4">
        <v>206</v>
      </c>
      <c r="B220" s="4" t="s">
        <v>577</v>
      </c>
      <c r="C220" s="4" t="s">
        <v>561</v>
      </c>
      <c r="D220" s="5" t="s">
        <v>99</v>
      </c>
      <c r="E220" s="5" t="s">
        <v>183</v>
      </c>
      <c r="F220" s="5" t="s">
        <v>184</v>
      </c>
      <c r="G220" s="5" t="s">
        <v>185</v>
      </c>
      <c r="H220" s="5" t="s">
        <v>103</v>
      </c>
      <c r="I220" s="12" t="s">
        <v>188</v>
      </c>
      <c r="J220" s="13" t="s">
        <v>189</v>
      </c>
      <c r="K220" s="4" t="s">
        <v>588</v>
      </c>
      <c r="L220" s="6" t="s">
        <v>573</v>
      </c>
      <c r="M220" s="8">
        <v>1</v>
      </c>
      <c r="N220" s="8">
        <f>O220</f>
        <v>691964.2857142857</v>
      </c>
      <c r="O220" s="8">
        <f t="shared" si="15"/>
        <v>691964.2857142857</v>
      </c>
      <c r="P220" s="8">
        <v>775000</v>
      </c>
      <c r="Q220" s="7" t="s">
        <v>971</v>
      </c>
      <c r="R220" s="4" t="s">
        <v>793</v>
      </c>
      <c r="S220" s="7" t="s">
        <v>576</v>
      </c>
      <c r="T220" s="4">
        <v>0</v>
      </c>
      <c r="U220" s="14" t="s">
        <v>590</v>
      </c>
      <c r="V220" s="9" t="s">
        <v>547</v>
      </c>
    </row>
    <row r="221" spans="1:22" ht="135">
      <c r="A221" s="4">
        <v>207</v>
      </c>
      <c r="B221" s="4" t="s">
        <v>577</v>
      </c>
      <c r="C221" s="4" t="s">
        <v>561</v>
      </c>
      <c r="D221" s="5" t="s">
        <v>99</v>
      </c>
      <c r="E221" s="5" t="s">
        <v>183</v>
      </c>
      <c r="F221" s="5" t="s">
        <v>184</v>
      </c>
      <c r="G221" s="5" t="s">
        <v>185</v>
      </c>
      <c r="H221" s="5" t="s">
        <v>103</v>
      </c>
      <c r="I221" s="12" t="s">
        <v>190</v>
      </c>
      <c r="J221" s="13" t="s">
        <v>191</v>
      </c>
      <c r="K221" s="4" t="s">
        <v>588</v>
      </c>
      <c r="L221" s="6" t="s">
        <v>573</v>
      </c>
      <c r="M221" s="8">
        <v>1</v>
      </c>
      <c r="N221" s="8">
        <f>O221</f>
        <v>642857.1428571428</v>
      </c>
      <c r="O221" s="8">
        <f t="shared" si="15"/>
        <v>642857.1428571428</v>
      </c>
      <c r="P221" s="8">
        <v>720000</v>
      </c>
      <c r="Q221" s="7" t="s">
        <v>971</v>
      </c>
      <c r="R221" s="4" t="s">
        <v>793</v>
      </c>
      <c r="S221" s="7" t="s">
        <v>576</v>
      </c>
      <c r="T221" s="4">
        <v>0</v>
      </c>
      <c r="U221" s="14" t="s">
        <v>590</v>
      </c>
      <c r="V221" s="9" t="s">
        <v>547</v>
      </c>
    </row>
    <row r="222" spans="1:22" ht="135">
      <c r="A222" s="4">
        <v>208</v>
      </c>
      <c r="B222" s="4" t="s">
        <v>577</v>
      </c>
      <c r="C222" s="4" t="s">
        <v>561</v>
      </c>
      <c r="D222" s="5" t="s">
        <v>99</v>
      </c>
      <c r="E222" s="5" t="s">
        <v>183</v>
      </c>
      <c r="F222" s="5" t="s">
        <v>184</v>
      </c>
      <c r="G222" s="5" t="s">
        <v>185</v>
      </c>
      <c r="H222" s="5" t="s">
        <v>103</v>
      </c>
      <c r="I222" s="12" t="s">
        <v>192</v>
      </c>
      <c r="J222" s="13" t="s">
        <v>193</v>
      </c>
      <c r="K222" s="4" t="s">
        <v>588</v>
      </c>
      <c r="L222" s="6" t="s">
        <v>573</v>
      </c>
      <c r="M222" s="8">
        <v>1</v>
      </c>
      <c r="N222" s="8">
        <f>O222</f>
        <v>915178.5714285714</v>
      </c>
      <c r="O222" s="8">
        <f t="shared" si="15"/>
        <v>915178.5714285714</v>
      </c>
      <c r="P222" s="8">
        <v>1025000</v>
      </c>
      <c r="Q222" s="7" t="s">
        <v>971</v>
      </c>
      <c r="R222" s="4" t="s">
        <v>793</v>
      </c>
      <c r="S222" s="7" t="s">
        <v>576</v>
      </c>
      <c r="T222" s="4">
        <v>0</v>
      </c>
      <c r="U222" s="14" t="s">
        <v>590</v>
      </c>
      <c r="V222" s="9" t="s">
        <v>547</v>
      </c>
    </row>
    <row r="223" spans="1:22" ht="120">
      <c r="A223" s="4">
        <v>209</v>
      </c>
      <c r="B223" s="4" t="s">
        <v>577</v>
      </c>
      <c r="C223" s="4" t="s">
        <v>685</v>
      </c>
      <c r="D223" s="5" t="s">
        <v>194</v>
      </c>
      <c r="E223" s="5" t="s">
        <v>195</v>
      </c>
      <c r="F223" s="5" t="s">
        <v>196</v>
      </c>
      <c r="G223" s="5" t="s">
        <v>197</v>
      </c>
      <c r="H223" s="5" t="s">
        <v>198</v>
      </c>
      <c r="I223" s="12" t="s">
        <v>199</v>
      </c>
      <c r="J223" s="13" t="s">
        <v>200</v>
      </c>
      <c r="K223" s="4" t="s">
        <v>588</v>
      </c>
      <c r="L223" s="6" t="s">
        <v>689</v>
      </c>
      <c r="M223" s="8">
        <v>80</v>
      </c>
      <c r="N223" s="8">
        <f>O223/M223</f>
        <v>27678.571428571428</v>
      </c>
      <c r="O223" s="8">
        <f t="shared" si="15"/>
        <v>2214285.714285714</v>
      </c>
      <c r="P223" s="8">
        <v>2480000</v>
      </c>
      <c r="Q223" s="7" t="s">
        <v>971</v>
      </c>
      <c r="R223" s="4" t="s">
        <v>596</v>
      </c>
      <c r="S223" s="7" t="s">
        <v>576</v>
      </c>
      <c r="T223" s="4">
        <v>0</v>
      </c>
      <c r="U223" s="14" t="s">
        <v>590</v>
      </c>
      <c r="V223" s="9" t="s">
        <v>547</v>
      </c>
    </row>
    <row r="224" spans="1:22" ht="135">
      <c r="A224" s="4">
        <v>210</v>
      </c>
      <c r="B224" s="4" t="s">
        <v>577</v>
      </c>
      <c r="C224" s="4" t="s">
        <v>561</v>
      </c>
      <c r="D224" s="5" t="s">
        <v>99</v>
      </c>
      <c r="E224" s="5" t="s">
        <v>183</v>
      </c>
      <c r="F224" s="5" t="s">
        <v>184</v>
      </c>
      <c r="G224" s="5" t="s">
        <v>102</v>
      </c>
      <c r="H224" s="5" t="s">
        <v>103</v>
      </c>
      <c r="I224" s="12" t="s">
        <v>201</v>
      </c>
      <c r="J224" s="13" t="s">
        <v>202</v>
      </c>
      <c r="K224" s="4" t="s">
        <v>588</v>
      </c>
      <c r="L224" s="6" t="s">
        <v>573</v>
      </c>
      <c r="M224" s="8">
        <v>1</v>
      </c>
      <c r="N224" s="8">
        <f>O224</f>
        <v>578571.4285714285</v>
      </c>
      <c r="O224" s="8">
        <f t="shared" si="15"/>
        <v>578571.4285714285</v>
      </c>
      <c r="P224" s="8">
        <v>648000</v>
      </c>
      <c r="Q224" s="7" t="s">
        <v>971</v>
      </c>
      <c r="R224" s="4" t="s">
        <v>793</v>
      </c>
      <c r="S224" s="7" t="s">
        <v>576</v>
      </c>
      <c r="T224" s="4">
        <v>0</v>
      </c>
      <c r="U224" s="14" t="s">
        <v>590</v>
      </c>
      <c r="V224" s="9" t="s">
        <v>547</v>
      </c>
    </row>
    <row r="225" spans="1:22" ht="135">
      <c r="A225" s="4">
        <v>211</v>
      </c>
      <c r="B225" s="4" t="s">
        <v>577</v>
      </c>
      <c r="C225" s="4" t="s">
        <v>561</v>
      </c>
      <c r="D225" s="5" t="s">
        <v>99</v>
      </c>
      <c r="E225" s="5" t="s">
        <v>183</v>
      </c>
      <c r="F225" s="5" t="s">
        <v>184</v>
      </c>
      <c r="G225" s="5" t="s">
        <v>102</v>
      </c>
      <c r="H225" s="5" t="s">
        <v>103</v>
      </c>
      <c r="I225" s="12" t="s">
        <v>203</v>
      </c>
      <c r="J225" s="13" t="s">
        <v>204</v>
      </c>
      <c r="K225" s="4" t="s">
        <v>588</v>
      </c>
      <c r="L225" s="6" t="s">
        <v>573</v>
      </c>
      <c r="M225" s="8">
        <v>1</v>
      </c>
      <c r="N225" s="8">
        <f>O225</f>
        <v>701785.7142857142</v>
      </c>
      <c r="O225" s="8">
        <f t="shared" si="15"/>
        <v>701785.7142857142</v>
      </c>
      <c r="P225" s="8">
        <v>786000</v>
      </c>
      <c r="Q225" s="7" t="s">
        <v>971</v>
      </c>
      <c r="R225" s="4" t="s">
        <v>793</v>
      </c>
      <c r="S225" s="7" t="s">
        <v>576</v>
      </c>
      <c r="T225" s="4">
        <v>0</v>
      </c>
      <c r="U225" s="14" t="s">
        <v>590</v>
      </c>
      <c r="V225" s="9" t="s">
        <v>547</v>
      </c>
    </row>
    <row r="226" spans="1:22" ht="120">
      <c r="A226" s="4">
        <v>212</v>
      </c>
      <c r="B226" s="4" t="s">
        <v>577</v>
      </c>
      <c r="C226" s="4" t="s">
        <v>205</v>
      </c>
      <c r="D226" s="5" t="s">
        <v>206</v>
      </c>
      <c r="E226" s="9" t="s">
        <v>1138</v>
      </c>
      <c r="F226" s="39" t="s">
        <v>207</v>
      </c>
      <c r="G226" s="39" t="s">
        <v>1110</v>
      </c>
      <c r="H226" s="39" t="s">
        <v>1110</v>
      </c>
      <c r="I226" s="12" t="s">
        <v>481</v>
      </c>
      <c r="J226" s="38" t="s">
        <v>467</v>
      </c>
      <c r="K226" s="4" t="s">
        <v>588</v>
      </c>
      <c r="L226" s="6" t="s">
        <v>689</v>
      </c>
      <c r="M226" s="8">
        <v>1000</v>
      </c>
      <c r="N226" s="8">
        <f aca="true" t="shared" si="17" ref="N226:N258">O226/M226</f>
        <v>892.8571428571428</v>
      </c>
      <c r="O226" s="8">
        <f t="shared" si="15"/>
        <v>892857.1428571427</v>
      </c>
      <c r="P226" s="8">
        <v>1000000</v>
      </c>
      <c r="Q226" s="7" t="s">
        <v>971</v>
      </c>
      <c r="R226" s="4" t="s">
        <v>793</v>
      </c>
      <c r="S226" s="7" t="s">
        <v>576</v>
      </c>
      <c r="T226" s="4">
        <v>0</v>
      </c>
      <c r="U226" s="14" t="s">
        <v>590</v>
      </c>
      <c r="V226" s="9" t="s">
        <v>547</v>
      </c>
    </row>
    <row r="227" spans="1:22" ht="120">
      <c r="A227" s="4">
        <v>213</v>
      </c>
      <c r="B227" s="4" t="s">
        <v>577</v>
      </c>
      <c r="C227" s="4" t="s">
        <v>685</v>
      </c>
      <c r="D227" s="5" t="s">
        <v>194</v>
      </c>
      <c r="E227" s="5" t="s">
        <v>195</v>
      </c>
      <c r="F227" s="5" t="s">
        <v>196</v>
      </c>
      <c r="G227" s="5" t="s">
        <v>197</v>
      </c>
      <c r="H227" s="5" t="s">
        <v>198</v>
      </c>
      <c r="I227" s="12" t="s">
        <v>208</v>
      </c>
      <c r="J227" s="13" t="s">
        <v>209</v>
      </c>
      <c r="K227" s="4" t="s">
        <v>588</v>
      </c>
      <c r="L227" s="6" t="s">
        <v>689</v>
      </c>
      <c r="M227" s="8">
        <v>200</v>
      </c>
      <c r="N227" s="8">
        <f t="shared" si="17"/>
        <v>5357.142857142857</v>
      </c>
      <c r="O227" s="8">
        <f t="shared" si="15"/>
        <v>1071428.5714285714</v>
      </c>
      <c r="P227" s="8">
        <v>1200000</v>
      </c>
      <c r="Q227" s="7" t="s">
        <v>971</v>
      </c>
      <c r="R227" s="4" t="s">
        <v>429</v>
      </c>
      <c r="S227" s="7" t="s">
        <v>576</v>
      </c>
      <c r="T227" s="4">
        <v>0</v>
      </c>
      <c r="U227" s="14" t="s">
        <v>590</v>
      </c>
      <c r="V227" s="9" t="s">
        <v>547</v>
      </c>
    </row>
    <row r="228" spans="1:22" ht="120">
      <c r="A228" s="4">
        <v>214</v>
      </c>
      <c r="B228" s="4" t="s">
        <v>577</v>
      </c>
      <c r="C228" s="4" t="s">
        <v>685</v>
      </c>
      <c r="D228" s="5" t="s">
        <v>194</v>
      </c>
      <c r="E228" s="5" t="s">
        <v>195</v>
      </c>
      <c r="F228" s="5" t="s">
        <v>196</v>
      </c>
      <c r="G228" s="5" t="s">
        <v>197</v>
      </c>
      <c r="H228" s="5" t="s">
        <v>198</v>
      </c>
      <c r="I228" s="12" t="s">
        <v>210</v>
      </c>
      <c r="J228" s="13" t="s">
        <v>211</v>
      </c>
      <c r="K228" s="4" t="s">
        <v>588</v>
      </c>
      <c r="L228" s="6" t="s">
        <v>689</v>
      </c>
      <c r="M228" s="8">
        <v>200</v>
      </c>
      <c r="N228" s="8">
        <f t="shared" si="17"/>
        <v>3214.285714285714</v>
      </c>
      <c r="O228" s="8">
        <f t="shared" si="15"/>
        <v>642857.1428571428</v>
      </c>
      <c r="P228" s="8">
        <v>720000</v>
      </c>
      <c r="Q228" s="7" t="s">
        <v>971</v>
      </c>
      <c r="R228" s="4" t="s">
        <v>429</v>
      </c>
      <c r="S228" s="7" t="s">
        <v>576</v>
      </c>
      <c r="T228" s="4">
        <v>0</v>
      </c>
      <c r="U228" s="14" t="s">
        <v>590</v>
      </c>
      <c r="V228" s="9" t="s">
        <v>547</v>
      </c>
    </row>
    <row r="229" spans="1:22" ht="120">
      <c r="A229" s="4">
        <v>215</v>
      </c>
      <c r="B229" s="4" t="s">
        <v>577</v>
      </c>
      <c r="C229" s="4" t="s">
        <v>205</v>
      </c>
      <c r="D229" s="5" t="s">
        <v>405</v>
      </c>
      <c r="E229" s="5" t="s">
        <v>212</v>
      </c>
      <c r="F229" s="5" t="s">
        <v>212</v>
      </c>
      <c r="G229" s="5" t="s">
        <v>406</v>
      </c>
      <c r="H229" s="5" t="s">
        <v>406</v>
      </c>
      <c r="I229" s="12" t="s">
        <v>213</v>
      </c>
      <c r="J229" s="13" t="s">
        <v>213</v>
      </c>
      <c r="K229" s="4" t="s">
        <v>572</v>
      </c>
      <c r="L229" s="6" t="s">
        <v>689</v>
      </c>
      <c r="M229" s="8">
        <v>2</v>
      </c>
      <c r="N229" s="8">
        <f t="shared" si="17"/>
        <v>312499.99999999994</v>
      </c>
      <c r="O229" s="8">
        <f t="shared" si="15"/>
        <v>624999.9999999999</v>
      </c>
      <c r="P229" s="8">
        <v>700000</v>
      </c>
      <c r="Q229" s="7" t="s">
        <v>971</v>
      </c>
      <c r="R229" s="4" t="s">
        <v>431</v>
      </c>
      <c r="S229" s="7" t="s">
        <v>576</v>
      </c>
      <c r="T229" s="4">
        <v>50</v>
      </c>
      <c r="U229" s="14" t="s">
        <v>590</v>
      </c>
      <c r="V229" s="9" t="s">
        <v>547</v>
      </c>
    </row>
    <row r="230" spans="1:22" ht="120">
      <c r="A230" s="4">
        <v>216</v>
      </c>
      <c r="B230" s="4" t="s">
        <v>577</v>
      </c>
      <c r="C230" s="4" t="s">
        <v>205</v>
      </c>
      <c r="D230" s="5" t="s">
        <v>214</v>
      </c>
      <c r="E230" s="5" t="s">
        <v>215</v>
      </c>
      <c r="F230" s="5" t="s">
        <v>215</v>
      </c>
      <c r="G230" s="5" t="s">
        <v>216</v>
      </c>
      <c r="H230" s="5" t="s">
        <v>217</v>
      </c>
      <c r="I230" s="12" t="s">
        <v>218</v>
      </c>
      <c r="J230" s="13" t="s">
        <v>218</v>
      </c>
      <c r="K230" s="4" t="s">
        <v>572</v>
      </c>
      <c r="L230" s="6" t="s">
        <v>689</v>
      </c>
      <c r="M230" s="8">
        <v>2</v>
      </c>
      <c r="N230" s="8">
        <f t="shared" si="17"/>
        <v>178571.42857142855</v>
      </c>
      <c r="O230" s="8">
        <f t="shared" si="15"/>
        <v>357142.8571428571</v>
      </c>
      <c r="P230" s="8">
        <v>400000</v>
      </c>
      <c r="Q230" s="7" t="s">
        <v>971</v>
      </c>
      <c r="R230" s="4" t="s">
        <v>431</v>
      </c>
      <c r="S230" s="7" t="s">
        <v>576</v>
      </c>
      <c r="T230" s="4">
        <v>50</v>
      </c>
      <c r="U230" s="14" t="s">
        <v>590</v>
      </c>
      <c r="V230" s="9" t="s">
        <v>547</v>
      </c>
    </row>
    <row r="231" spans="1:22" ht="120">
      <c r="A231" s="4">
        <v>217</v>
      </c>
      <c r="B231" s="4" t="s">
        <v>577</v>
      </c>
      <c r="C231" s="4" t="s">
        <v>205</v>
      </c>
      <c r="D231" s="5" t="s">
        <v>219</v>
      </c>
      <c r="E231" s="5" t="s">
        <v>220</v>
      </c>
      <c r="F231" s="5" t="s">
        <v>221</v>
      </c>
      <c r="G231" s="5" t="s">
        <v>222</v>
      </c>
      <c r="H231" s="5" t="s">
        <v>223</v>
      </c>
      <c r="I231" s="12" t="s">
        <v>220</v>
      </c>
      <c r="J231" s="13" t="s">
        <v>224</v>
      </c>
      <c r="K231" s="4" t="s">
        <v>572</v>
      </c>
      <c r="L231" s="6" t="s">
        <v>689</v>
      </c>
      <c r="M231" s="8">
        <v>1</v>
      </c>
      <c r="N231" s="8">
        <f t="shared" si="17"/>
        <v>1116071.4285714284</v>
      </c>
      <c r="O231" s="8">
        <f t="shared" si="15"/>
        <v>1116071.4285714284</v>
      </c>
      <c r="P231" s="8">
        <v>1250000</v>
      </c>
      <c r="Q231" s="7" t="s">
        <v>971</v>
      </c>
      <c r="R231" s="4" t="s">
        <v>431</v>
      </c>
      <c r="S231" s="7" t="s">
        <v>576</v>
      </c>
      <c r="T231" s="4">
        <v>50</v>
      </c>
      <c r="U231" s="14" t="s">
        <v>590</v>
      </c>
      <c r="V231" s="9" t="s">
        <v>547</v>
      </c>
    </row>
    <row r="232" spans="1:22" ht="120">
      <c r="A232" s="4">
        <v>218</v>
      </c>
      <c r="B232" s="4" t="s">
        <v>577</v>
      </c>
      <c r="C232" s="4" t="s">
        <v>205</v>
      </c>
      <c r="D232" s="5" t="s">
        <v>407</v>
      </c>
      <c r="E232" s="5" t="s">
        <v>220</v>
      </c>
      <c r="F232" s="5" t="s">
        <v>225</v>
      </c>
      <c r="G232" s="5" t="s">
        <v>408</v>
      </c>
      <c r="H232" s="5" t="s">
        <v>408</v>
      </c>
      <c r="I232" s="12" t="s">
        <v>226</v>
      </c>
      <c r="J232" s="13" t="s">
        <v>227</v>
      </c>
      <c r="K232" s="4" t="s">
        <v>572</v>
      </c>
      <c r="L232" s="6" t="s">
        <v>689</v>
      </c>
      <c r="M232" s="8">
        <v>1</v>
      </c>
      <c r="N232" s="8">
        <f t="shared" si="17"/>
        <v>982142.857142857</v>
      </c>
      <c r="O232" s="8">
        <f t="shared" si="15"/>
        <v>982142.857142857</v>
      </c>
      <c r="P232" s="8">
        <v>1100000</v>
      </c>
      <c r="Q232" s="7" t="s">
        <v>971</v>
      </c>
      <c r="R232" s="4" t="s">
        <v>431</v>
      </c>
      <c r="S232" s="7" t="s">
        <v>576</v>
      </c>
      <c r="T232" s="4">
        <v>50</v>
      </c>
      <c r="U232" s="14" t="s">
        <v>590</v>
      </c>
      <c r="V232" s="9" t="s">
        <v>547</v>
      </c>
    </row>
    <row r="233" spans="1:22" ht="120">
      <c r="A233" s="4">
        <v>219</v>
      </c>
      <c r="B233" s="4" t="s">
        <v>577</v>
      </c>
      <c r="C233" s="4" t="s">
        <v>205</v>
      </c>
      <c r="D233" s="5" t="s">
        <v>409</v>
      </c>
      <c r="E233" s="5" t="s">
        <v>220</v>
      </c>
      <c r="F233" s="5" t="s">
        <v>225</v>
      </c>
      <c r="G233" s="5" t="s">
        <v>410</v>
      </c>
      <c r="H233" s="5" t="s">
        <v>410</v>
      </c>
      <c r="I233" s="12" t="s">
        <v>228</v>
      </c>
      <c r="J233" s="13" t="s">
        <v>229</v>
      </c>
      <c r="K233" s="4" t="s">
        <v>572</v>
      </c>
      <c r="L233" s="6" t="s">
        <v>689</v>
      </c>
      <c r="M233" s="8">
        <v>1</v>
      </c>
      <c r="N233" s="8">
        <f t="shared" si="17"/>
        <v>624999.9999999999</v>
      </c>
      <c r="O233" s="8">
        <f t="shared" si="15"/>
        <v>624999.9999999999</v>
      </c>
      <c r="P233" s="8">
        <v>700000</v>
      </c>
      <c r="Q233" s="7" t="s">
        <v>971</v>
      </c>
      <c r="R233" s="4" t="s">
        <v>431</v>
      </c>
      <c r="S233" s="7" t="s">
        <v>576</v>
      </c>
      <c r="T233" s="4">
        <v>50</v>
      </c>
      <c r="U233" s="14" t="s">
        <v>590</v>
      </c>
      <c r="V233" s="9" t="s">
        <v>547</v>
      </c>
    </row>
    <row r="234" spans="1:22" ht="120">
      <c r="A234" s="4">
        <v>220</v>
      </c>
      <c r="B234" s="4" t="s">
        <v>577</v>
      </c>
      <c r="C234" s="4" t="s">
        <v>205</v>
      </c>
      <c r="D234" s="5" t="s">
        <v>411</v>
      </c>
      <c r="E234" s="5" t="s">
        <v>231</v>
      </c>
      <c r="F234" s="5" t="s">
        <v>231</v>
      </c>
      <c r="G234" s="5" t="s">
        <v>412</v>
      </c>
      <c r="H234" s="5" t="s">
        <v>412</v>
      </c>
      <c r="I234" s="13" t="s">
        <v>231</v>
      </c>
      <c r="J234" s="13" t="s">
        <v>231</v>
      </c>
      <c r="K234" s="4" t="s">
        <v>572</v>
      </c>
      <c r="L234" s="6" t="s">
        <v>689</v>
      </c>
      <c r="M234" s="8">
        <v>1</v>
      </c>
      <c r="N234" s="8">
        <f t="shared" si="17"/>
        <v>312499.99999999994</v>
      </c>
      <c r="O234" s="8">
        <f t="shared" si="15"/>
        <v>312499.99999999994</v>
      </c>
      <c r="P234" s="8">
        <v>350000</v>
      </c>
      <c r="Q234" s="7" t="s">
        <v>971</v>
      </c>
      <c r="R234" s="4" t="s">
        <v>431</v>
      </c>
      <c r="S234" s="7" t="s">
        <v>576</v>
      </c>
      <c r="T234" s="4">
        <v>50</v>
      </c>
      <c r="U234" s="14" t="s">
        <v>590</v>
      </c>
      <c r="V234" s="9" t="s">
        <v>547</v>
      </c>
    </row>
    <row r="235" spans="1:22" ht="120">
      <c r="A235" s="4">
        <v>221</v>
      </c>
      <c r="B235" s="4" t="s">
        <v>577</v>
      </c>
      <c r="C235" s="4" t="s">
        <v>205</v>
      </c>
      <c r="D235" s="5" t="s">
        <v>232</v>
      </c>
      <c r="E235" s="5" t="s">
        <v>220</v>
      </c>
      <c r="F235" s="5" t="s">
        <v>221</v>
      </c>
      <c r="G235" s="5" t="s">
        <v>233</v>
      </c>
      <c r="H235" s="5" t="s">
        <v>234</v>
      </c>
      <c r="I235" s="12" t="s">
        <v>235</v>
      </c>
      <c r="J235" s="13" t="s">
        <v>236</v>
      </c>
      <c r="K235" s="4" t="s">
        <v>572</v>
      </c>
      <c r="L235" s="6" t="s">
        <v>689</v>
      </c>
      <c r="M235" s="8">
        <v>1</v>
      </c>
      <c r="N235" s="8">
        <f t="shared" si="17"/>
        <v>401785.71428571426</v>
      </c>
      <c r="O235" s="8">
        <f t="shared" si="15"/>
        <v>401785.71428571426</v>
      </c>
      <c r="P235" s="8">
        <v>450000</v>
      </c>
      <c r="Q235" s="7" t="s">
        <v>971</v>
      </c>
      <c r="R235" s="4" t="s">
        <v>431</v>
      </c>
      <c r="S235" s="7" t="s">
        <v>576</v>
      </c>
      <c r="T235" s="4">
        <v>50</v>
      </c>
      <c r="U235" s="14" t="s">
        <v>590</v>
      </c>
      <c r="V235" s="9" t="s">
        <v>547</v>
      </c>
    </row>
    <row r="236" spans="1:22" ht="120">
      <c r="A236" s="4">
        <v>222</v>
      </c>
      <c r="B236" s="4" t="s">
        <v>577</v>
      </c>
      <c r="C236" s="4" t="s">
        <v>205</v>
      </c>
      <c r="D236" s="5" t="s">
        <v>237</v>
      </c>
      <c r="E236" s="5" t="s">
        <v>238</v>
      </c>
      <c r="F236" s="5" t="s">
        <v>238</v>
      </c>
      <c r="G236" s="5" t="s">
        <v>239</v>
      </c>
      <c r="H236" s="5" t="s">
        <v>240</v>
      </c>
      <c r="I236" s="12" t="s">
        <v>241</v>
      </c>
      <c r="J236" s="13" t="s">
        <v>242</v>
      </c>
      <c r="K236" s="4" t="s">
        <v>572</v>
      </c>
      <c r="L236" s="6" t="s">
        <v>689</v>
      </c>
      <c r="M236" s="8">
        <v>1</v>
      </c>
      <c r="N236" s="8">
        <f t="shared" si="17"/>
        <v>383928.5714285714</v>
      </c>
      <c r="O236" s="8">
        <f t="shared" si="15"/>
        <v>383928.5714285714</v>
      </c>
      <c r="P236" s="8">
        <v>430000</v>
      </c>
      <c r="Q236" s="7" t="s">
        <v>971</v>
      </c>
      <c r="R236" s="4" t="s">
        <v>431</v>
      </c>
      <c r="S236" s="7" t="s">
        <v>576</v>
      </c>
      <c r="T236" s="4">
        <v>50</v>
      </c>
      <c r="U236" s="14" t="s">
        <v>590</v>
      </c>
      <c r="V236" s="9" t="s">
        <v>547</v>
      </c>
    </row>
    <row r="237" spans="1:22" ht="120">
      <c r="A237" s="4">
        <v>223</v>
      </c>
      <c r="B237" s="4" t="s">
        <v>577</v>
      </c>
      <c r="C237" s="4" t="s">
        <v>205</v>
      </c>
      <c r="D237" s="5" t="s">
        <v>243</v>
      </c>
      <c r="E237" s="5" t="s">
        <v>238</v>
      </c>
      <c r="F237" s="5" t="s">
        <v>238</v>
      </c>
      <c r="G237" s="5" t="s">
        <v>244</v>
      </c>
      <c r="H237" s="5" t="s">
        <v>245</v>
      </c>
      <c r="I237" s="12" t="s">
        <v>246</v>
      </c>
      <c r="J237" s="13" t="s">
        <v>246</v>
      </c>
      <c r="K237" s="4" t="s">
        <v>572</v>
      </c>
      <c r="L237" s="6" t="s">
        <v>689</v>
      </c>
      <c r="M237" s="8">
        <v>1</v>
      </c>
      <c r="N237" s="8">
        <f t="shared" si="17"/>
        <v>334821.4285714285</v>
      </c>
      <c r="O237" s="8">
        <f t="shared" si="15"/>
        <v>334821.4285714285</v>
      </c>
      <c r="P237" s="8">
        <v>375000</v>
      </c>
      <c r="Q237" s="7" t="s">
        <v>971</v>
      </c>
      <c r="R237" s="4" t="s">
        <v>431</v>
      </c>
      <c r="S237" s="7" t="s">
        <v>576</v>
      </c>
      <c r="T237" s="4">
        <v>50</v>
      </c>
      <c r="U237" s="14" t="s">
        <v>590</v>
      </c>
      <c r="V237" s="9" t="s">
        <v>547</v>
      </c>
    </row>
    <row r="238" spans="1:22" ht="120">
      <c r="A238" s="4">
        <v>224</v>
      </c>
      <c r="B238" s="4" t="s">
        <v>577</v>
      </c>
      <c r="C238" s="4" t="s">
        <v>205</v>
      </c>
      <c r="D238" s="5" t="s">
        <v>247</v>
      </c>
      <c r="E238" s="5" t="s">
        <v>248</v>
      </c>
      <c r="F238" s="5" t="s">
        <v>248</v>
      </c>
      <c r="G238" s="5" t="s">
        <v>249</v>
      </c>
      <c r="H238" s="5" t="s">
        <v>250</v>
      </c>
      <c r="I238" s="12" t="s">
        <v>251</v>
      </c>
      <c r="J238" s="13" t="s">
        <v>252</v>
      </c>
      <c r="K238" s="4" t="s">
        <v>572</v>
      </c>
      <c r="L238" s="6" t="s">
        <v>689</v>
      </c>
      <c r="M238" s="8">
        <v>1</v>
      </c>
      <c r="N238" s="8">
        <f t="shared" si="17"/>
        <v>178571.42857142855</v>
      </c>
      <c r="O238" s="8">
        <f t="shared" si="15"/>
        <v>178571.42857142855</v>
      </c>
      <c r="P238" s="8">
        <v>200000</v>
      </c>
      <c r="Q238" s="7" t="s">
        <v>971</v>
      </c>
      <c r="R238" s="4" t="s">
        <v>431</v>
      </c>
      <c r="S238" s="7" t="s">
        <v>576</v>
      </c>
      <c r="T238" s="4">
        <v>50</v>
      </c>
      <c r="U238" s="14" t="s">
        <v>590</v>
      </c>
      <c r="V238" s="9" t="s">
        <v>547</v>
      </c>
    </row>
    <row r="239" spans="1:22" ht="120">
      <c r="A239" s="4">
        <v>225</v>
      </c>
      <c r="B239" s="4" t="s">
        <v>577</v>
      </c>
      <c r="C239" s="4" t="s">
        <v>205</v>
      </c>
      <c r="D239" s="5" t="s">
        <v>413</v>
      </c>
      <c r="E239" s="5" t="s">
        <v>414</v>
      </c>
      <c r="F239" s="5" t="s">
        <v>414</v>
      </c>
      <c r="G239" s="5" t="s">
        <v>415</v>
      </c>
      <c r="H239" s="5" t="s">
        <v>415</v>
      </c>
      <c r="I239" s="12" t="s">
        <v>253</v>
      </c>
      <c r="J239" s="13" t="s">
        <v>253</v>
      </c>
      <c r="K239" s="4" t="s">
        <v>572</v>
      </c>
      <c r="L239" s="6" t="s">
        <v>689</v>
      </c>
      <c r="M239" s="8">
        <v>1</v>
      </c>
      <c r="N239" s="8">
        <f t="shared" si="17"/>
        <v>1249999.9999999998</v>
      </c>
      <c r="O239" s="8">
        <f t="shared" si="15"/>
        <v>1249999.9999999998</v>
      </c>
      <c r="P239" s="8">
        <v>1400000</v>
      </c>
      <c r="Q239" s="7" t="s">
        <v>971</v>
      </c>
      <c r="R239" s="4" t="s">
        <v>431</v>
      </c>
      <c r="S239" s="7" t="s">
        <v>576</v>
      </c>
      <c r="T239" s="4">
        <v>50</v>
      </c>
      <c r="U239" s="14" t="s">
        <v>590</v>
      </c>
      <c r="V239" s="9" t="s">
        <v>547</v>
      </c>
    </row>
    <row r="240" spans="1:22" ht="120">
      <c r="A240" s="4">
        <v>226</v>
      </c>
      <c r="B240" s="4" t="s">
        <v>577</v>
      </c>
      <c r="C240" s="4" t="s">
        <v>205</v>
      </c>
      <c r="D240" s="5" t="s">
        <v>416</v>
      </c>
      <c r="E240" s="5" t="s">
        <v>220</v>
      </c>
      <c r="F240" s="5" t="s">
        <v>221</v>
      </c>
      <c r="G240" s="5" t="s">
        <v>417</v>
      </c>
      <c r="H240" s="5" t="s">
        <v>417</v>
      </c>
      <c r="I240" s="12" t="s">
        <v>254</v>
      </c>
      <c r="J240" s="13" t="s">
        <v>255</v>
      </c>
      <c r="K240" s="4" t="s">
        <v>572</v>
      </c>
      <c r="L240" s="6" t="s">
        <v>689</v>
      </c>
      <c r="M240" s="8">
        <v>1</v>
      </c>
      <c r="N240" s="8">
        <f t="shared" si="17"/>
        <v>258928.5714285714</v>
      </c>
      <c r="O240" s="8">
        <f t="shared" si="15"/>
        <v>258928.5714285714</v>
      </c>
      <c r="P240" s="8">
        <v>290000</v>
      </c>
      <c r="Q240" s="7" t="s">
        <v>971</v>
      </c>
      <c r="R240" s="4" t="s">
        <v>431</v>
      </c>
      <c r="S240" s="7" t="s">
        <v>576</v>
      </c>
      <c r="T240" s="4">
        <v>50</v>
      </c>
      <c r="U240" s="14" t="s">
        <v>590</v>
      </c>
      <c r="V240" s="9" t="s">
        <v>547</v>
      </c>
    </row>
    <row r="241" spans="1:22" ht="97.5">
      <c r="A241" s="4">
        <v>227</v>
      </c>
      <c r="B241" s="4" t="s">
        <v>577</v>
      </c>
      <c r="C241" s="4" t="s">
        <v>205</v>
      </c>
      <c r="D241" s="5" t="s">
        <v>418</v>
      </c>
      <c r="E241" s="5" t="s">
        <v>248</v>
      </c>
      <c r="F241" s="5" t="s">
        <v>248</v>
      </c>
      <c r="G241" s="5" t="s">
        <v>419</v>
      </c>
      <c r="H241" s="5" t="s">
        <v>419</v>
      </c>
      <c r="I241" s="12" t="s">
        <v>256</v>
      </c>
      <c r="J241" s="13" t="s">
        <v>257</v>
      </c>
      <c r="K241" s="4" t="s">
        <v>572</v>
      </c>
      <c r="L241" s="6" t="s">
        <v>689</v>
      </c>
      <c r="M241" s="8">
        <v>4</v>
      </c>
      <c r="N241" s="8">
        <f t="shared" si="17"/>
        <v>53571.428571428565</v>
      </c>
      <c r="O241" s="8">
        <f t="shared" si="15"/>
        <v>214285.71428571426</v>
      </c>
      <c r="P241" s="8">
        <v>240000</v>
      </c>
      <c r="Q241" s="7" t="s">
        <v>971</v>
      </c>
      <c r="R241" s="4" t="s">
        <v>431</v>
      </c>
      <c r="S241" s="7" t="s">
        <v>576</v>
      </c>
      <c r="T241" s="4">
        <v>50</v>
      </c>
      <c r="U241" s="14" t="s">
        <v>590</v>
      </c>
      <c r="V241" s="9" t="s">
        <v>547</v>
      </c>
    </row>
    <row r="242" spans="1:22" ht="97.5">
      <c r="A242" s="4">
        <v>228</v>
      </c>
      <c r="B242" s="4" t="s">
        <v>577</v>
      </c>
      <c r="C242" s="4" t="s">
        <v>205</v>
      </c>
      <c r="D242" s="5" t="s">
        <v>420</v>
      </c>
      <c r="E242" s="5" t="s">
        <v>220</v>
      </c>
      <c r="F242" s="5" t="s">
        <v>221</v>
      </c>
      <c r="G242" s="5" t="s">
        <v>421</v>
      </c>
      <c r="H242" s="5" t="s">
        <v>421</v>
      </c>
      <c r="I242" s="12" t="s">
        <v>235</v>
      </c>
      <c r="J242" s="13" t="s">
        <v>236</v>
      </c>
      <c r="K242" s="4" t="s">
        <v>572</v>
      </c>
      <c r="L242" s="6" t="s">
        <v>689</v>
      </c>
      <c r="M242" s="8">
        <v>1</v>
      </c>
      <c r="N242" s="8">
        <f t="shared" si="17"/>
        <v>5803571.428571428</v>
      </c>
      <c r="O242" s="8">
        <f t="shared" si="15"/>
        <v>5803571.428571428</v>
      </c>
      <c r="P242" s="8">
        <v>6500000</v>
      </c>
      <c r="Q242" s="7" t="s">
        <v>971</v>
      </c>
      <c r="R242" s="4" t="s">
        <v>431</v>
      </c>
      <c r="S242" s="7" t="s">
        <v>576</v>
      </c>
      <c r="T242" s="4">
        <v>50</v>
      </c>
      <c r="U242" s="14" t="s">
        <v>590</v>
      </c>
      <c r="V242" s="9" t="s">
        <v>547</v>
      </c>
    </row>
    <row r="243" spans="1:22" ht="111.75">
      <c r="A243" s="4">
        <v>229</v>
      </c>
      <c r="B243" s="4" t="s">
        <v>577</v>
      </c>
      <c r="C243" s="4" t="s">
        <v>205</v>
      </c>
      <c r="D243" s="5" t="s">
        <v>422</v>
      </c>
      <c r="E243" s="5" t="s">
        <v>215</v>
      </c>
      <c r="F243" s="5" t="s">
        <v>215</v>
      </c>
      <c r="G243" s="5" t="s">
        <v>423</v>
      </c>
      <c r="H243" s="5" t="s">
        <v>423</v>
      </c>
      <c r="I243" s="12" t="s">
        <v>218</v>
      </c>
      <c r="J243" s="13" t="s">
        <v>218</v>
      </c>
      <c r="K243" s="4" t="s">
        <v>572</v>
      </c>
      <c r="L243" s="6" t="s">
        <v>689</v>
      </c>
      <c r="M243" s="8">
        <v>30</v>
      </c>
      <c r="N243" s="8">
        <f t="shared" si="17"/>
        <v>58035.71428571428</v>
      </c>
      <c r="O243" s="8">
        <f t="shared" si="15"/>
        <v>1741071.4285714284</v>
      </c>
      <c r="P243" s="8">
        <v>1950000</v>
      </c>
      <c r="Q243" s="7" t="s">
        <v>971</v>
      </c>
      <c r="R243" s="4" t="s">
        <v>431</v>
      </c>
      <c r="S243" s="7" t="s">
        <v>576</v>
      </c>
      <c r="T243" s="4">
        <v>50</v>
      </c>
      <c r="U243" s="14" t="s">
        <v>590</v>
      </c>
      <c r="V243" s="9" t="s">
        <v>547</v>
      </c>
    </row>
    <row r="244" spans="1:22" ht="97.5">
      <c r="A244" s="4">
        <v>230</v>
      </c>
      <c r="B244" s="4" t="s">
        <v>577</v>
      </c>
      <c r="C244" s="4" t="s">
        <v>205</v>
      </c>
      <c r="D244" s="5" t="s">
        <v>258</v>
      </c>
      <c r="E244" s="5" t="s">
        <v>259</v>
      </c>
      <c r="F244" s="5" t="s">
        <v>259</v>
      </c>
      <c r="G244" s="5" t="s">
        <v>260</v>
      </c>
      <c r="H244" s="5" t="s">
        <v>261</v>
      </c>
      <c r="I244" s="12" t="s">
        <v>259</v>
      </c>
      <c r="J244" s="13" t="s">
        <v>259</v>
      </c>
      <c r="K244" s="4" t="s">
        <v>572</v>
      </c>
      <c r="L244" s="6" t="s">
        <v>689</v>
      </c>
      <c r="M244" s="8">
        <v>1</v>
      </c>
      <c r="N244" s="8">
        <f t="shared" si="17"/>
        <v>401785.71428571426</v>
      </c>
      <c r="O244" s="8">
        <f t="shared" si="15"/>
        <v>401785.71428571426</v>
      </c>
      <c r="P244" s="8">
        <v>450000</v>
      </c>
      <c r="Q244" s="7" t="s">
        <v>971</v>
      </c>
      <c r="R244" s="4" t="s">
        <v>431</v>
      </c>
      <c r="S244" s="7" t="s">
        <v>576</v>
      </c>
      <c r="T244" s="4">
        <v>50</v>
      </c>
      <c r="U244" s="14" t="s">
        <v>590</v>
      </c>
      <c r="V244" s="9" t="s">
        <v>547</v>
      </c>
    </row>
    <row r="245" spans="1:22" ht="97.5">
      <c r="A245" s="4">
        <v>231</v>
      </c>
      <c r="B245" s="4" t="s">
        <v>577</v>
      </c>
      <c r="C245" s="4" t="s">
        <v>205</v>
      </c>
      <c r="D245" s="5" t="s">
        <v>219</v>
      </c>
      <c r="E245" s="5" t="s">
        <v>220</v>
      </c>
      <c r="F245" s="5" t="s">
        <v>221</v>
      </c>
      <c r="G245" s="5" t="s">
        <v>222</v>
      </c>
      <c r="H245" s="5" t="s">
        <v>223</v>
      </c>
      <c r="I245" s="12" t="s">
        <v>220</v>
      </c>
      <c r="J245" s="13" t="s">
        <v>224</v>
      </c>
      <c r="K245" s="4" t="s">
        <v>572</v>
      </c>
      <c r="L245" s="6" t="s">
        <v>689</v>
      </c>
      <c r="M245" s="8">
        <v>1</v>
      </c>
      <c r="N245" s="8">
        <f t="shared" si="17"/>
        <v>892857.1428571427</v>
      </c>
      <c r="O245" s="8">
        <f t="shared" si="15"/>
        <v>892857.1428571427</v>
      </c>
      <c r="P245" s="8">
        <v>1000000</v>
      </c>
      <c r="Q245" s="7" t="s">
        <v>971</v>
      </c>
      <c r="R245" s="4" t="s">
        <v>431</v>
      </c>
      <c r="S245" s="7" t="s">
        <v>576</v>
      </c>
      <c r="T245" s="4">
        <v>50</v>
      </c>
      <c r="U245" s="14" t="s">
        <v>590</v>
      </c>
      <c r="V245" s="9" t="s">
        <v>547</v>
      </c>
    </row>
    <row r="246" spans="1:22" ht="97.5">
      <c r="A246" s="4">
        <v>232</v>
      </c>
      <c r="B246" s="4" t="s">
        <v>577</v>
      </c>
      <c r="C246" s="4" t="s">
        <v>205</v>
      </c>
      <c r="D246" s="5" t="s">
        <v>407</v>
      </c>
      <c r="E246" s="5" t="s">
        <v>220</v>
      </c>
      <c r="F246" s="5" t="s">
        <v>225</v>
      </c>
      <c r="G246" s="5" t="s">
        <v>408</v>
      </c>
      <c r="H246" s="5" t="s">
        <v>408</v>
      </c>
      <c r="I246" s="12" t="s">
        <v>226</v>
      </c>
      <c r="J246" s="13" t="s">
        <v>227</v>
      </c>
      <c r="K246" s="4" t="s">
        <v>572</v>
      </c>
      <c r="L246" s="6" t="s">
        <v>689</v>
      </c>
      <c r="M246" s="8">
        <v>1</v>
      </c>
      <c r="N246" s="8">
        <f t="shared" si="17"/>
        <v>624999.9999999999</v>
      </c>
      <c r="O246" s="8">
        <f t="shared" si="15"/>
        <v>624999.9999999999</v>
      </c>
      <c r="P246" s="8">
        <v>700000</v>
      </c>
      <c r="Q246" s="7" t="s">
        <v>971</v>
      </c>
      <c r="R246" s="4" t="s">
        <v>431</v>
      </c>
      <c r="S246" s="7" t="s">
        <v>576</v>
      </c>
      <c r="T246" s="4">
        <v>50</v>
      </c>
      <c r="U246" s="14" t="s">
        <v>590</v>
      </c>
      <c r="V246" s="9" t="s">
        <v>547</v>
      </c>
    </row>
    <row r="247" spans="1:22" ht="97.5">
      <c r="A247" s="4">
        <v>233</v>
      </c>
      <c r="B247" s="4" t="s">
        <v>577</v>
      </c>
      <c r="C247" s="4" t="s">
        <v>205</v>
      </c>
      <c r="D247" s="5" t="s">
        <v>230</v>
      </c>
      <c r="E247" s="5" t="s">
        <v>231</v>
      </c>
      <c r="F247" s="5" t="s">
        <v>231</v>
      </c>
      <c r="G247" s="5" t="s">
        <v>412</v>
      </c>
      <c r="H247" s="5" t="s">
        <v>412</v>
      </c>
      <c r="I247" s="13" t="s">
        <v>231</v>
      </c>
      <c r="J247" s="13" t="s">
        <v>231</v>
      </c>
      <c r="K247" s="4" t="s">
        <v>572</v>
      </c>
      <c r="L247" s="6" t="s">
        <v>689</v>
      </c>
      <c r="M247" s="8">
        <v>1</v>
      </c>
      <c r="N247" s="8">
        <f t="shared" si="17"/>
        <v>312499.99999999994</v>
      </c>
      <c r="O247" s="8">
        <f t="shared" si="15"/>
        <v>312499.99999999994</v>
      </c>
      <c r="P247" s="8">
        <v>350000</v>
      </c>
      <c r="Q247" s="7" t="s">
        <v>971</v>
      </c>
      <c r="R247" s="4" t="s">
        <v>431</v>
      </c>
      <c r="S247" s="7" t="s">
        <v>576</v>
      </c>
      <c r="T247" s="4">
        <v>50</v>
      </c>
      <c r="U247" s="14" t="s">
        <v>590</v>
      </c>
      <c r="V247" s="9" t="s">
        <v>547</v>
      </c>
    </row>
    <row r="248" spans="1:22" ht="97.5">
      <c r="A248" s="4">
        <v>234</v>
      </c>
      <c r="B248" s="4" t="s">
        <v>577</v>
      </c>
      <c r="C248" s="4" t="s">
        <v>205</v>
      </c>
      <c r="D248" s="5" t="s">
        <v>237</v>
      </c>
      <c r="E248" s="5" t="s">
        <v>238</v>
      </c>
      <c r="F248" s="5" t="s">
        <v>238</v>
      </c>
      <c r="G248" s="5" t="s">
        <v>239</v>
      </c>
      <c r="H248" s="5" t="s">
        <v>240</v>
      </c>
      <c r="I248" s="12" t="s">
        <v>262</v>
      </c>
      <c r="J248" s="13" t="s">
        <v>263</v>
      </c>
      <c r="K248" s="4" t="s">
        <v>572</v>
      </c>
      <c r="L248" s="6" t="s">
        <v>689</v>
      </c>
      <c r="M248" s="8">
        <v>1</v>
      </c>
      <c r="N248" s="8">
        <f t="shared" si="17"/>
        <v>491071.4285714285</v>
      </c>
      <c r="O248" s="8">
        <f t="shared" si="15"/>
        <v>491071.4285714285</v>
      </c>
      <c r="P248" s="8">
        <v>550000</v>
      </c>
      <c r="Q248" s="7" t="s">
        <v>971</v>
      </c>
      <c r="R248" s="4" t="s">
        <v>431</v>
      </c>
      <c r="S248" s="7" t="s">
        <v>576</v>
      </c>
      <c r="T248" s="4">
        <v>50</v>
      </c>
      <c r="U248" s="14" t="s">
        <v>590</v>
      </c>
      <c r="V248" s="9" t="s">
        <v>547</v>
      </c>
    </row>
    <row r="249" spans="1:22" ht="97.5">
      <c r="A249" s="4">
        <v>235</v>
      </c>
      <c r="B249" s="4" t="s">
        <v>577</v>
      </c>
      <c r="C249" s="4" t="s">
        <v>205</v>
      </c>
      <c r="D249" s="5" t="s">
        <v>243</v>
      </c>
      <c r="E249" s="5" t="s">
        <v>238</v>
      </c>
      <c r="F249" s="5" t="s">
        <v>238</v>
      </c>
      <c r="G249" s="5" t="s">
        <v>244</v>
      </c>
      <c r="H249" s="5" t="s">
        <v>245</v>
      </c>
      <c r="I249" s="12" t="s">
        <v>246</v>
      </c>
      <c r="J249" s="13" t="s">
        <v>246</v>
      </c>
      <c r="K249" s="4" t="s">
        <v>572</v>
      </c>
      <c r="L249" s="6" t="s">
        <v>689</v>
      </c>
      <c r="M249" s="8">
        <v>1</v>
      </c>
      <c r="N249" s="8">
        <f t="shared" si="17"/>
        <v>401785.71428571426</v>
      </c>
      <c r="O249" s="8">
        <f t="shared" si="15"/>
        <v>401785.71428571426</v>
      </c>
      <c r="P249" s="8">
        <v>450000</v>
      </c>
      <c r="Q249" s="7" t="s">
        <v>971</v>
      </c>
      <c r="R249" s="4" t="s">
        <v>431</v>
      </c>
      <c r="S249" s="7" t="s">
        <v>576</v>
      </c>
      <c r="T249" s="4">
        <v>50</v>
      </c>
      <c r="U249" s="14" t="s">
        <v>590</v>
      </c>
      <c r="V249" s="9" t="s">
        <v>547</v>
      </c>
    </row>
    <row r="250" spans="1:22" ht="97.5">
      <c r="A250" s="4">
        <v>236</v>
      </c>
      <c r="B250" s="4" t="s">
        <v>577</v>
      </c>
      <c r="C250" s="4" t="s">
        <v>205</v>
      </c>
      <c r="D250" s="5" t="s">
        <v>230</v>
      </c>
      <c r="E250" s="5" t="s">
        <v>231</v>
      </c>
      <c r="F250" s="5" t="s">
        <v>231</v>
      </c>
      <c r="G250" s="5" t="s">
        <v>412</v>
      </c>
      <c r="H250" s="5" t="s">
        <v>412</v>
      </c>
      <c r="I250" s="12" t="s">
        <v>424</v>
      </c>
      <c r="J250" s="13" t="s">
        <v>264</v>
      </c>
      <c r="K250" s="4" t="s">
        <v>572</v>
      </c>
      <c r="L250" s="6" t="s">
        <v>689</v>
      </c>
      <c r="M250" s="8">
        <v>1</v>
      </c>
      <c r="N250" s="8">
        <f t="shared" si="17"/>
        <v>410714.2857142857</v>
      </c>
      <c r="O250" s="8">
        <f t="shared" si="15"/>
        <v>410714.2857142857</v>
      </c>
      <c r="P250" s="8">
        <v>460000</v>
      </c>
      <c r="Q250" s="7" t="s">
        <v>971</v>
      </c>
      <c r="R250" s="4" t="s">
        <v>431</v>
      </c>
      <c r="S250" s="7" t="s">
        <v>576</v>
      </c>
      <c r="T250" s="4">
        <v>50</v>
      </c>
      <c r="U250" s="14" t="s">
        <v>590</v>
      </c>
      <c r="V250" s="9" t="s">
        <v>547</v>
      </c>
    </row>
    <row r="251" spans="1:22" ht="111.75">
      <c r="A251" s="4">
        <v>237</v>
      </c>
      <c r="B251" s="4" t="s">
        <v>577</v>
      </c>
      <c r="C251" s="4" t="s">
        <v>205</v>
      </c>
      <c r="D251" s="5" t="s">
        <v>422</v>
      </c>
      <c r="E251" s="5" t="s">
        <v>248</v>
      </c>
      <c r="F251" s="5" t="s">
        <v>248</v>
      </c>
      <c r="G251" s="5" t="s">
        <v>423</v>
      </c>
      <c r="H251" s="5" t="s">
        <v>423</v>
      </c>
      <c r="I251" s="12" t="s">
        <v>443</v>
      </c>
      <c r="J251" s="13" t="s">
        <v>265</v>
      </c>
      <c r="K251" s="4" t="s">
        <v>572</v>
      </c>
      <c r="L251" s="6" t="s">
        <v>689</v>
      </c>
      <c r="M251" s="8">
        <v>1</v>
      </c>
      <c r="N251" s="8">
        <f t="shared" si="17"/>
        <v>133928.57142857142</v>
      </c>
      <c r="O251" s="8">
        <f t="shared" si="15"/>
        <v>133928.57142857142</v>
      </c>
      <c r="P251" s="8">
        <v>150000</v>
      </c>
      <c r="Q251" s="7" t="s">
        <v>971</v>
      </c>
      <c r="R251" s="4" t="s">
        <v>431</v>
      </c>
      <c r="S251" s="7" t="s">
        <v>576</v>
      </c>
      <c r="T251" s="4">
        <v>50</v>
      </c>
      <c r="U251" s="14" t="s">
        <v>590</v>
      </c>
      <c r="V251" s="9" t="s">
        <v>547</v>
      </c>
    </row>
    <row r="252" spans="1:22" ht="97.5">
      <c r="A252" s="4">
        <v>238</v>
      </c>
      <c r="B252" s="4" t="s">
        <v>577</v>
      </c>
      <c r="C252" s="4" t="s">
        <v>205</v>
      </c>
      <c r="D252" s="5" t="s">
        <v>418</v>
      </c>
      <c r="E252" s="5" t="s">
        <v>248</v>
      </c>
      <c r="F252" s="5" t="s">
        <v>248</v>
      </c>
      <c r="G252" s="5" t="s">
        <v>419</v>
      </c>
      <c r="H252" s="5" t="s">
        <v>419</v>
      </c>
      <c r="I252" s="12" t="s">
        <v>256</v>
      </c>
      <c r="J252" s="13" t="s">
        <v>257</v>
      </c>
      <c r="K252" s="4" t="s">
        <v>572</v>
      </c>
      <c r="L252" s="6" t="s">
        <v>689</v>
      </c>
      <c r="M252" s="8">
        <v>4</v>
      </c>
      <c r="N252" s="8">
        <f t="shared" si="17"/>
        <v>49107.142857142855</v>
      </c>
      <c r="O252" s="8">
        <f t="shared" si="15"/>
        <v>196428.57142857142</v>
      </c>
      <c r="P252" s="8">
        <v>220000</v>
      </c>
      <c r="Q252" s="7" t="s">
        <v>971</v>
      </c>
      <c r="R252" s="4" t="s">
        <v>431</v>
      </c>
      <c r="S252" s="7" t="s">
        <v>576</v>
      </c>
      <c r="T252" s="4">
        <v>50</v>
      </c>
      <c r="U252" s="14" t="s">
        <v>590</v>
      </c>
      <c r="V252" s="9" t="s">
        <v>547</v>
      </c>
    </row>
    <row r="253" spans="1:22" ht="97.5">
      <c r="A253" s="4">
        <v>239</v>
      </c>
      <c r="B253" s="4" t="s">
        <v>577</v>
      </c>
      <c r="C253" s="4" t="s">
        <v>205</v>
      </c>
      <c r="D253" s="5" t="s">
        <v>409</v>
      </c>
      <c r="E253" s="5" t="s">
        <v>220</v>
      </c>
      <c r="F253" s="5" t="s">
        <v>225</v>
      </c>
      <c r="G253" s="5" t="s">
        <v>410</v>
      </c>
      <c r="H253" s="5" t="s">
        <v>410</v>
      </c>
      <c r="I253" s="12" t="s">
        <v>228</v>
      </c>
      <c r="J253" s="13" t="s">
        <v>229</v>
      </c>
      <c r="K253" s="4" t="s">
        <v>572</v>
      </c>
      <c r="L253" s="6" t="s">
        <v>689</v>
      </c>
      <c r="M253" s="8">
        <v>1</v>
      </c>
      <c r="N253" s="8">
        <f t="shared" si="17"/>
        <v>71428.57142857142</v>
      </c>
      <c r="O253" s="8">
        <f t="shared" si="15"/>
        <v>71428.57142857142</v>
      </c>
      <c r="P253" s="8">
        <v>80000</v>
      </c>
      <c r="Q253" s="7" t="s">
        <v>971</v>
      </c>
      <c r="R253" s="4" t="s">
        <v>431</v>
      </c>
      <c r="S253" s="7" t="s">
        <v>576</v>
      </c>
      <c r="T253" s="4">
        <v>50</v>
      </c>
      <c r="U253" s="14" t="s">
        <v>590</v>
      </c>
      <c r="V253" s="9" t="s">
        <v>547</v>
      </c>
    </row>
    <row r="254" spans="1:22" ht="97.5">
      <c r="A254" s="4">
        <v>240</v>
      </c>
      <c r="B254" s="4" t="s">
        <v>577</v>
      </c>
      <c r="C254" s="4" t="s">
        <v>205</v>
      </c>
      <c r="D254" s="5" t="s">
        <v>425</v>
      </c>
      <c r="E254" s="5" t="s">
        <v>266</v>
      </c>
      <c r="F254" s="5" t="s">
        <v>267</v>
      </c>
      <c r="G254" s="5" t="s">
        <v>426</v>
      </c>
      <c r="H254" s="5" t="s">
        <v>426</v>
      </c>
      <c r="I254" s="12" t="s">
        <v>268</v>
      </c>
      <c r="J254" s="13" t="s">
        <v>269</v>
      </c>
      <c r="K254" s="4" t="s">
        <v>588</v>
      </c>
      <c r="L254" s="6" t="s">
        <v>689</v>
      </c>
      <c r="M254" s="8">
        <v>5</v>
      </c>
      <c r="N254" s="8">
        <f t="shared" si="17"/>
        <v>401758.9285714285</v>
      </c>
      <c r="O254" s="8">
        <f t="shared" si="15"/>
        <v>2008794.6428571427</v>
      </c>
      <c r="P254" s="8">
        <v>2249850</v>
      </c>
      <c r="Q254" s="7" t="s">
        <v>971</v>
      </c>
      <c r="R254" s="4" t="s">
        <v>432</v>
      </c>
      <c r="S254" s="7" t="s">
        <v>576</v>
      </c>
      <c r="T254" s="9">
        <v>0</v>
      </c>
      <c r="U254" s="14" t="s">
        <v>590</v>
      </c>
      <c r="V254" s="9" t="s">
        <v>547</v>
      </c>
    </row>
    <row r="255" spans="1:22" ht="97.5">
      <c r="A255" s="4">
        <v>241</v>
      </c>
      <c r="B255" s="4" t="s">
        <v>577</v>
      </c>
      <c r="C255" s="4" t="s">
        <v>205</v>
      </c>
      <c r="D255" s="5" t="s">
        <v>270</v>
      </c>
      <c r="E255" s="5" t="s">
        <v>271</v>
      </c>
      <c r="F255" s="5" t="s">
        <v>272</v>
      </c>
      <c r="G255" s="5" t="s">
        <v>273</v>
      </c>
      <c r="H255" s="5" t="s">
        <v>274</v>
      </c>
      <c r="I255" s="40" t="s">
        <v>271</v>
      </c>
      <c r="J255" s="12" t="s">
        <v>272</v>
      </c>
      <c r="K255" s="4" t="s">
        <v>588</v>
      </c>
      <c r="L255" s="6" t="s">
        <v>689</v>
      </c>
      <c r="M255" s="8">
        <v>5</v>
      </c>
      <c r="N255" s="8">
        <f t="shared" si="17"/>
        <v>58026.7857142857</v>
      </c>
      <c r="O255" s="8">
        <f t="shared" si="15"/>
        <v>290133.9285714285</v>
      </c>
      <c r="P255" s="8">
        <v>324950</v>
      </c>
      <c r="Q255" s="7" t="s">
        <v>971</v>
      </c>
      <c r="R255" s="4" t="s">
        <v>432</v>
      </c>
      <c r="S255" s="7" t="s">
        <v>576</v>
      </c>
      <c r="T255" s="9">
        <v>0</v>
      </c>
      <c r="U255" s="14" t="s">
        <v>590</v>
      </c>
      <c r="V255" s="9" t="s">
        <v>547</v>
      </c>
    </row>
    <row r="256" spans="1:22" ht="97.5">
      <c r="A256" s="4">
        <v>242</v>
      </c>
      <c r="B256" s="4" t="s">
        <v>577</v>
      </c>
      <c r="C256" s="4" t="s">
        <v>205</v>
      </c>
      <c r="D256" s="5" t="s">
        <v>427</v>
      </c>
      <c r="E256" s="5" t="s">
        <v>275</v>
      </c>
      <c r="F256" s="5" t="s">
        <v>276</v>
      </c>
      <c r="G256" s="5" t="s">
        <v>428</v>
      </c>
      <c r="H256" s="5" t="s">
        <v>428</v>
      </c>
      <c r="I256" s="41" t="s">
        <v>277</v>
      </c>
      <c r="J256" s="13" t="s">
        <v>278</v>
      </c>
      <c r="K256" s="4" t="s">
        <v>588</v>
      </c>
      <c r="L256" s="6" t="s">
        <v>689</v>
      </c>
      <c r="M256" s="8">
        <v>2</v>
      </c>
      <c r="N256" s="8">
        <f t="shared" si="17"/>
        <v>136151.7857142857</v>
      </c>
      <c r="O256" s="8">
        <f t="shared" si="15"/>
        <v>272303.5714285714</v>
      </c>
      <c r="P256" s="8">
        <v>304980</v>
      </c>
      <c r="Q256" s="7" t="s">
        <v>971</v>
      </c>
      <c r="R256" s="4" t="s">
        <v>432</v>
      </c>
      <c r="S256" s="7" t="s">
        <v>576</v>
      </c>
      <c r="T256" s="9">
        <v>0</v>
      </c>
      <c r="U256" s="14" t="s">
        <v>590</v>
      </c>
      <c r="V256" s="9" t="s">
        <v>547</v>
      </c>
    </row>
    <row r="257" spans="1:22" ht="97.5">
      <c r="A257" s="4">
        <v>243</v>
      </c>
      <c r="B257" s="4" t="s">
        <v>577</v>
      </c>
      <c r="C257" s="4" t="s">
        <v>205</v>
      </c>
      <c r="D257" s="5" t="s">
        <v>279</v>
      </c>
      <c r="E257" s="5" t="s">
        <v>280</v>
      </c>
      <c r="F257" s="5" t="s">
        <v>281</v>
      </c>
      <c r="G257" s="5" t="s">
        <v>282</v>
      </c>
      <c r="H257" s="5" t="s">
        <v>283</v>
      </c>
      <c r="I257" s="12" t="s">
        <v>284</v>
      </c>
      <c r="J257" s="13" t="s">
        <v>285</v>
      </c>
      <c r="K257" s="4" t="s">
        <v>588</v>
      </c>
      <c r="L257" s="6" t="s">
        <v>689</v>
      </c>
      <c r="M257" s="8">
        <v>2</v>
      </c>
      <c r="N257" s="8">
        <f t="shared" si="17"/>
        <v>44187.49999999999</v>
      </c>
      <c r="O257" s="8">
        <f t="shared" si="15"/>
        <v>88374.99999999999</v>
      </c>
      <c r="P257" s="8">
        <v>98980</v>
      </c>
      <c r="Q257" s="7" t="s">
        <v>971</v>
      </c>
      <c r="R257" s="4" t="s">
        <v>432</v>
      </c>
      <c r="S257" s="7" t="s">
        <v>576</v>
      </c>
      <c r="T257" s="9">
        <v>0</v>
      </c>
      <c r="U257" s="14" t="s">
        <v>590</v>
      </c>
      <c r="V257" s="9" t="s">
        <v>547</v>
      </c>
    </row>
    <row r="258" spans="1:22" ht="97.5">
      <c r="A258" s="4">
        <v>244</v>
      </c>
      <c r="B258" s="4" t="s">
        <v>577</v>
      </c>
      <c r="C258" s="4" t="s">
        <v>205</v>
      </c>
      <c r="D258" s="5" t="s">
        <v>286</v>
      </c>
      <c r="E258" s="5" t="s">
        <v>287</v>
      </c>
      <c r="F258" s="5" t="s">
        <v>287</v>
      </c>
      <c r="G258" s="5" t="s">
        <v>288</v>
      </c>
      <c r="H258" s="5" t="s">
        <v>289</v>
      </c>
      <c r="I258" s="12" t="s">
        <v>290</v>
      </c>
      <c r="J258" s="13" t="s">
        <v>291</v>
      </c>
      <c r="K258" s="4" t="s">
        <v>588</v>
      </c>
      <c r="L258" s="6" t="s">
        <v>689</v>
      </c>
      <c r="M258" s="8">
        <v>5</v>
      </c>
      <c r="N258" s="8">
        <f t="shared" si="17"/>
        <v>87499.99999999999</v>
      </c>
      <c r="O258" s="8">
        <f t="shared" si="15"/>
        <v>437499.99999999994</v>
      </c>
      <c r="P258" s="8">
        <v>490000</v>
      </c>
      <c r="Q258" s="7" t="s">
        <v>971</v>
      </c>
      <c r="R258" s="4" t="s">
        <v>432</v>
      </c>
      <c r="S258" s="7" t="s">
        <v>576</v>
      </c>
      <c r="T258" s="9">
        <v>0</v>
      </c>
      <c r="U258" s="14" t="s">
        <v>590</v>
      </c>
      <c r="V258" s="9" t="s">
        <v>547</v>
      </c>
    </row>
    <row r="259" spans="1:22" ht="153.75">
      <c r="A259" s="4">
        <v>245</v>
      </c>
      <c r="B259" s="4" t="s">
        <v>577</v>
      </c>
      <c r="C259" s="4" t="s">
        <v>561</v>
      </c>
      <c r="D259" s="14" t="s">
        <v>318</v>
      </c>
      <c r="E259" s="34" t="s">
        <v>319</v>
      </c>
      <c r="F259" s="34" t="s">
        <v>319</v>
      </c>
      <c r="G259" s="34" t="s">
        <v>320</v>
      </c>
      <c r="H259" s="34" t="s">
        <v>320</v>
      </c>
      <c r="I259" s="13" t="s">
        <v>321</v>
      </c>
      <c r="J259" s="13" t="s">
        <v>322</v>
      </c>
      <c r="K259" s="4" t="s">
        <v>588</v>
      </c>
      <c r="L259" s="6" t="s">
        <v>573</v>
      </c>
      <c r="M259" s="8">
        <v>1</v>
      </c>
      <c r="N259" s="8">
        <f aca="true" t="shared" si="18" ref="N259:N275">O259</f>
        <v>31607142.857142854</v>
      </c>
      <c r="O259" s="8">
        <f t="shared" si="15"/>
        <v>31607142.857142854</v>
      </c>
      <c r="P259" s="35">
        <v>35400000</v>
      </c>
      <c r="Q259" s="36" t="s">
        <v>589</v>
      </c>
      <c r="R259" s="37" t="s">
        <v>596</v>
      </c>
      <c r="S259" s="7" t="s">
        <v>576</v>
      </c>
      <c r="T259" s="4">
        <v>0</v>
      </c>
      <c r="U259" s="14" t="s">
        <v>590</v>
      </c>
      <c r="V259" s="9" t="s">
        <v>549</v>
      </c>
    </row>
    <row r="260" spans="1:22" ht="97.5">
      <c r="A260" s="4">
        <v>246</v>
      </c>
      <c r="B260" s="4" t="s">
        <v>577</v>
      </c>
      <c r="C260" s="4" t="s">
        <v>561</v>
      </c>
      <c r="D260" s="14" t="s">
        <v>323</v>
      </c>
      <c r="E260" s="34" t="s">
        <v>324</v>
      </c>
      <c r="F260" s="34" t="s">
        <v>325</v>
      </c>
      <c r="G260" s="34" t="s">
        <v>326</v>
      </c>
      <c r="H260" s="34" t="s">
        <v>327</v>
      </c>
      <c r="I260" s="13" t="s">
        <v>341</v>
      </c>
      <c r="J260" s="13" t="s">
        <v>328</v>
      </c>
      <c r="K260" s="4" t="s">
        <v>588</v>
      </c>
      <c r="L260" s="6" t="s">
        <v>573</v>
      </c>
      <c r="M260" s="8">
        <v>1</v>
      </c>
      <c r="N260" s="8">
        <f t="shared" si="18"/>
        <v>4508928.571428571</v>
      </c>
      <c r="O260" s="8">
        <f t="shared" si="15"/>
        <v>4508928.571428571</v>
      </c>
      <c r="P260" s="35">
        <v>5050000</v>
      </c>
      <c r="Q260" s="36" t="s">
        <v>620</v>
      </c>
      <c r="R260" s="37" t="s">
        <v>334</v>
      </c>
      <c r="S260" s="7" t="s">
        <v>576</v>
      </c>
      <c r="T260" s="4">
        <v>0</v>
      </c>
      <c r="U260" s="14" t="s">
        <v>590</v>
      </c>
      <c r="V260" s="9" t="s">
        <v>549</v>
      </c>
    </row>
    <row r="261" spans="1:22" ht="97.5">
      <c r="A261" s="4">
        <v>247</v>
      </c>
      <c r="B261" s="4" t="s">
        <v>577</v>
      </c>
      <c r="C261" s="4" t="s">
        <v>561</v>
      </c>
      <c r="D261" s="14" t="s">
        <v>323</v>
      </c>
      <c r="E261" s="34" t="s">
        <v>324</v>
      </c>
      <c r="F261" s="34" t="s">
        <v>325</v>
      </c>
      <c r="G261" s="34" t="s">
        <v>326</v>
      </c>
      <c r="H261" s="34" t="s">
        <v>327</v>
      </c>
      <c r="I261" s="13" t="s">
        <v>448</v>
      </c>
      <c r="J261" s="13" t="s">
        <v>449</v>
      </c>
      <c r="K261" s="4" t="s">
        <v>588</v>
      </c>
      <c r="L261" s="6" t="s">
        <v>573</v>
      </c>
      <c r="M261" s="8">
        <v>1</v>
      </c>
      <c r="N261" s="8">
        <f t="shared" si="18"/>
        <v>7890624.999999999</v>
      </c>
      <c r="O261" s="8">
        <f t="shared" si="15"/>
        <v>7890624.999999999</v>
      </c>
      <c r="P261" s="35">
        <v>8837500</v>
      </c>
      <c r="Q261" s="36" t="s">
        <v>620</v>
      </c>
      <c r="R261" s="37" t="s">
        <v>334</v>
      </c>
      <c r="S261" s="7" t="s">
        <v>576</v>
      </c>
      <c r="T261" s="4">
        <v>0</v>
      </c>
      <c r="U261" s="14" t="s">
        <v>590</v>
      </c>
      <c r="V261" s="9" t="s">
        <v>549</v>
      </c>
    </row>
    <row r="262" spans="1:22" ht="97.5">
      <c r="A262" s="4">
        <v>248</v>
      </c>
      <c r="B262" s="4" t="s">
        <v>577</v>
      </c>
      <c r="C262" s="4" t="s">
        <v>561</v>
      </c>
      <c r="D262" s="14" t="s">
        <v>323</v>
      </c>
      <c r="E262" s="34" t="s">
        <v>324</v>
      </c>
      <c r="F262" s="34" t="s">
        <v>325</v>
      </c>
      <c r="G262" s="34" t="s">
        <v>326</v>
      </c>
      <c r="H262" s="34" t="s">
        <v>327</v>
      </c>
      <c r="I262" s="13" t="s">
        <v>342</v>
      </c>
      <c r="J262" s="13" t="s">
        <v>329</v>
      </c>
      <c r="K262" s="4" t="s">
        <v>588</v>
      </c>
      <c r="L262" s="6" t="s">
        <v>573</v>
      </c>
      <c r="M262" s="8">
        <v>1</v>
      </c>
      <c r="N262" s="8">
        <f t="shared" si="18"/>
        <v>3607142.857142857</v>
      </c>
      <c r="O262" s="8">
        <f t="shared" si="15"/>
        <v>3607142.857142857</v>
      </c>
      <c r="P262" s="35">
        <v>4040000</v>
      </c>
      <c r="Q262" s="36" t="s">
        <v>620</v>
      </c>
      <c r="R262" s="37" t="s">
        <v>334</v>
      </c>
      <c r="S262" s="7" t="s">
        <v>576</v>
      </c>
      <c r="T262" s="4">
        <v>0</v>
      </c>
      <c r="U262" s="14" t="s">
        <v>590</v>
      </c>
      <c r="V262" s="9" t="s">
        <v>549</v>
      </c>
    </row>
    <row r="263" spans="1:22" ht="97.5">
      <c r="A263" s="4">
        <v>249</v>
      </c>
      <c r="B263" s="4" t="s">
        <v>577</v>
      </c>
      <c r="C263" s="4" t="s">
        <v>561</v>
      </c>
      <c r="D263" s="14" t="s">
        <v>323</v>
      </c>
      <c r="E263" s="34" t="s">
        <v>324</v>
      </c>
      <c r="F263" s="34" t="s">
        <v>325</v>
      </c>
      <c r="G263" s="34" t="s">
        <v>326</v>
      </c>
      <c r="H263" s="34" t="s">
        <v>327</v>
      </c>
      <c r="I263" s="13" t="s">
        <v>343</v>
      </c>
      <c r="J263" s="13" t="s">
        <v>330</v>
      </c>
      <c r="K263" s="4" t="s">
        <v>588</v>
      </c>
      <c r="L263" s="6" t="s">
        <v>573</v>
      </c>
      <c r="M263" s="8">
        <v>1</v>
      </c>
      <c r="N263" s="8">
        <f t="shared" si="18"/>
        <v>2029017.857142857</v>
      </c>
      <c r="O263" s="8">
        <f t="shared" si="15"/>
        <v>2029017.857142857</v>
      </c>
      <c r="P263" s="35">
        <v>2272500</v>
      </c>
      <c r="Q263" s="36" t="s">
        <v>620</v>
      </c>
      <c r="R263" s="37" t="s">
        <v>334</v>
      </c>
      <c r="S263" s="7" t="s">
        <v>576</v>
      </c>
      <c r="T263" s="4">
        <v>0</v>
      </c>
      <c r="U263" s="14" t="s">
        <v>590</v>
      </c>
      <c r="V263" s="9" t="s">
        <v>549</v>
      </c>
    </row>
    <row r="264" spans="1:22" ht="97.5">
      <c r="A264" s="4">
        <v>250</v>
      </c>
      <c r="B264" s="4" t="s">
        <v>577</v>
      </c>
      <c r="C264" s="4" t="s">
        <v>561</v>
      </c>
      <c r="D264" s="14" t="s">
        <v>323</v>
      </c>
      <c r="E264" s="34" t="s">
        <v>324</v>
      </c>
      <c r="F264" s="34" t="s">
        <v>325</v>
      </c>
      <c r="G264" s="34" t="s">
        <v>326</v>
      </c>
      <c r="H264" s="34" t="s">
        <v>327</v>
      </c>
      <c r="I264" s="13" t="s">
        <v>450</v>
      </c>
      <c r="J264" s="13" t="s">
        <v>451</v>
      </c>
      <c r="K264" s="4" t="s">
        <v>588</v>
      </c>
      <c r="L264" s="6" t="s">
        <v>573</v>
      </c>
      <c r="M264" s="8">
        <v>1</v>
      </c>
      <c r="N264" s="8">
        <f t="shared" si="18"/>
        <v>4058035.714285714</v>
      </c>
      <c r="O264" s="8">
        <f t="shared" si="15"/>
        <v>4058035.714285714</v>
      </c>
      <c r="P264" s="35">
        <v>4545000</v>
      </c>
      <c r="Q264" s="36" t="s">
        <v>620</v>
      </c>
      <c r="R264" s="37" t="s">
        <v>334</v>
      </c>
      <c r="S264" s="7" t="s">
        <v>576</v>
      </c>
      <c r="T264" s="4">
        <v>0</v>
      </c>
      <c r="U264" s="14" t="s">
        <v>590</v>
      </c>
      <c r="V264" s="9" t="s">
        <v>549</v>
      </c>
    </row>
    <row r="265" spans="1:22" ht="126">
      <c r="A265" s="4">
        <v>251</v>
      </c>
      <c r="B265" s="4" t="s">
        <v>577</v>
      </c>
      <c r="C265" s="4" t="s">
        <v>561</v>
      </c>
      <c r="D265" s="14" t="s">
        <v>323</v>
      </c>
      <c r="E265" s="34" t="s">
        <v>324</v>
      </c>
      <c r="F265" s="34" t="s">
        <v>325</v>
      </c>
      <c r="G265" s="34" t="s">
        <v>326</v>
      </c>
      <c r="H265" s="34" t="s">
        <v>327</v>
      </c>
      <c r="I265" s="13" t="s">
        <v>344</v>
      </c>
      <c r="J265" s="13" t="s">
        <v>331</v>
      </c>
      <c r="K265" s="4" t="s">
        <v>588</v>
      </c>
      <c r="L265" s="6" t="s">
        <v>573</v>
      </c>
      <c r="M265" s="8">
        <v>1</v>
      </c>
      <c r="N265" s="8">
        <f t="shared" si="18"/>
        <v>180357.14285714284</v>
      </c>
      <c r="O265" s="8">
        <f t="shared" si="15"/>
        <v>180357.14285714284</v>
      </c>
      <c r="P265" s="35">
        <v>202000</v>
      </c>
      <c r="Q265" s="36" t="s">
        <v>620</v>
      </c>
      <c r="R265" s="37" t="s">
        <v>334</v>
      </c>
      <c r="S265" s="7" t="s">
        <v>576</v>
      </c>
      <c r="T265" s="4">
        <v>0</v>
      </c>
      <c r="U265" s="14" t="s">
        <v>590</v>
      </c>
      <c r="V265" s="9" t="s">
        <v>549</v>
      </c>
    </row>
    <row r="266" spans="1:22" ht="138.75">
      <c r="A266" s="4">
        <v>252</v>
      </c>
      <c r="B266" s="4" t="s">
        <v>577</v>
      </c>
      <c r="C266" s="4" t="s">
        <v>561</v>
      </c>
      <c r="D266" s="14" t="s">
        <v>323</v>
      </c>
      <c r="E266" s="34" t="s">
        <v>324</v>
      </c>
      <c r="F266" s="34" t="s">
        <v>325</v>
      </c>
      <c r="G266" s="34" t="s">
        <v>326</v>
      </c>
      <c r="H266" s="34" t="s">
        <v>327</v>
      </c>
      <c r="I266" s="13" t="s">
        <v>452</v>
      </c>
      <c r="J266" s="13" t="s">
        <v>453</v>
      </c>
      <c r="K266" s="4" t="s">
        <v>588</v>
      </c>
      <c r="L266" s="6" t="s">
        <v>573</v>
      </c>
      <c r="M266" s="8">
        <v>1</v>
      </c>
      <c r="N266" s="8">
        <f t="shared" si="18"/>
        <v>721428.5714285714</v>
      </c>
      <c r="O266" s="8">
        <f t="shared" si="15"/>
        <v>721428.5714285714</v>
      </c>
      <c r="P266" s="35">
        <v>808000</v>
      </c>
      <c r="Q266" s="36" t="s">
        <v>620</v>
      </c>
      <c r="R266" s="37" t="s">
        <v>334</v>
      </c>
      <c r="S266" s="7" t="s">
        <v>576</v>
      </c>
      <c r="T266" s="4">
        <v>0</v>
      </c>
      <c r="U266" s="14" t="s">
        <v>590</v>
      </c>
      <c r="V266" s="9" t="s">
        <v>549</v>
      </c>
    </row>
    <row r="267" spans="1:22" ht="111.75">
      <c r="A267" s="4">
        <v>253</v>
      </c>
      <c r="B267" s="4" t="s">
        <v>577</v>
      </c>
      <c r="C267" s="4" t="s">
        <v>561</v>
      </c>
      <c r="D267" s="14" t="s">
        <v>323</v>
      </c>
      <c r="E267" s="34" t="s">
        <v>324</v>
      </c>
      <c r="F267" s="34" t="s">
        <v>325</v>
      </c>
      <c r="G267" s="34" t="s">
        <v>326</v>
      </c>
      <c r="H267" s="34" t="s">
        <v>327</v>
      </c>
      <c r="I267" s="13" t="s">
        <v>345</v>
      </c>
      <c r="J267" s="13" t="s">
        <v>332</v>
      </c>
      <c r="K267" s="4" t="s">
        <v>588</v>
      </c>
      <c r="L267" s="6" t="s">
        <v>573</v>
      </c>
      <c r="M267" s="8">
        <v>1</v>
      </c>
      <c r="N267" s="8">
        <f t="shared" si="18"/>
        <v>360714.2857142857</v>
      </c>
      <c r="O267" s="8">
        <f t="shared" si="15"/>
        <v>360714.2857142857</v>
      </c>
      <c r="P267" s="35">
        <v>404000</v>
      </c>
      <c r="Q267" s="36" t="s">
        <v>620</v>
      </c>
      <c r="R267" s="37" t="s">
        <v>334</v>
      </c>
      <c r="S267" s="7" t="s">
        <v>576</v>
      </c>
      <c r="T267" s="4">
        <v>0</v>
      </c>
      <c r="U267" s="14" t="s">
        <v>590</v>
      </c>
      <c r="V267" s="9" t="s">
        <v>549</v>
      </c>
    </row>
    <row r="268" spans="1:22" ht="124.5">
      <c r="A268" s="4">
        <v>254</v>
      </c>
      <c r="B268" s="4" t="s">
        <v>577</v>
      </c>
      <c r="C268" s="4" t="s">
        <v>561</v>
      </c>
      <c r="D268" s="14" t="s">
        <v>323</v>
      </c>
      <c r="E268" s="34" t="s">
        <v>324</v>
      </c>
      <c r="F268" s="34" t="s">
        <v>325</v>
      </c>
      <c r="G268" s="34" t="s">
        <v>326</v>
      </c>
      <c r="H268" s="34" t="s">
        <v>327</v>
      </c>
      <c r="I268" s="13" t="s">
        <v>454</v>
      </c>
      <c r="J268" s="13" t="s">
        <v>455</v>
      </c>
      <c r="K268" s="4" t="s">
        <v>588</v>
      </c>
      <c r="L268" s="6" t="s">
        <v>573</v>
      </c>
      <c r="M268" s="8">
        <v>1</v>
      </c>
      <c r="N268" s="8">
        <f t="shared" si="18"/>
        <v>405803.57142857136</v>
      </c>
      <c r="O268" s="8">
        <f t="shared" si="15"/>
        <v>405803.57142857136</v>
      </c>
      <c r="P268" s="35">
        <v>454500</v>
      </c>
      <c r="Q268" s="36" t="s">
        <v>620</v>
      </c>
      <c r="R268" s="37" t="s">
        <v>334</v>
      </c>
      <c r="S268" s="7" t="s">
        <v>576</v>
      </c>
      <c r="T268" s="4">
        <v>0</v>
      </c>
      <c r="U268" s="14" t="s">
        <v>590</v>
      </c>
      <c r="V268" s="9" t="s">
        <v>549</v>
      </c>
    </row>
    <row r="269" spans="1:22" ht="126">
      <c r="A269" s="4">
        <v>255</v>
      </c>
      <c r="B269" s="4" t="s">
        <v>577</v>
      </c>
      <c r="C269" s="4" t="s">
        <v>561</v>
      </c>
      <c r="D269" s="14" t="s">
        <v>323</v>
      </c>
      <c r="E269" s="34" t="s">
        <v>324</v>
      </c>
      <c r="F269" s="34" t="s">
        <v>325</v>
      </c>
      <c r="G269" s="34" t="s">
        <v>326</v>
      </c>
      <c r="H269" s="34" t="s">
        <v>327</v>
      </c>
      <c r="I269" s="13" t="s">
        <v>346</v>
      </c>
      <c r="J269" s="13" t="s">
        <v>456</v>
      </c>
      <c r="K269" s="4" t="s">
        <v>588</v>
      </c>
      <c r="L269" s="6" t="s">
        <v>573</v>
      </c>
      <c r="M269" s="8">
        <v>1</v>
      </c>
      <c r="N269" s="8">
        <f t="shared" si="18"/>
        <v>811607.1428571427</v>
      </c>
      <c r="O269" s="8">
        <f aca="true" t="shared" si="19" ref="O269:O276">P269/1.12</f>
        <v>811607.1428571427</v>
      </c>
      <c r="P269" s="35">
        <v>909000</v>
      </c>
      <c r="Q269" s="36" t="s">
        <v>620</v>
      </c>
      <c r="R269" s="37" t="s">
        <v>334</v>
      </c>
      <c r="S269" s="7" t="s">
        <v>576</v>
      </c>
      <c r="T269" s="4">
        <v>0</v>
      </c>
      <c r="U269" s="14" t="s">
        <v>590</v>
      </c>
      <c r="V269" s="9" t="s">
        <v>549</v>
      </c>
    </row>
    <row r="270" spans="1:22" ht="151.5">
      <c r="A270" s="4">
        <v>256</v>
      </c>
      <c r="B270" s="4" t="s">
        <v>577</v>
      </c>
      <c r="C270" s="4" t="s">
        <v>561</v>
      </c>
      <c r="D270" s="14" t="s">
        <v>323</v>
      </c>
      <c r="E270" s="34" t="s">
        <v>324</v>
      </c>
      <c r="F270" s="34" t="s">
        <v>325</v>
      </c>
      <c r="G270" s="34" t="s">
        <v>326</v>
      </c>
      <c r="H270" s="34" t="s">
        <v>327</v>
      </c>
      <c r="I270" s="13" t="s">
        <v>457</v>
      </c>
      <c r="J270" s="13" t="s">
        <v>458</v>
      </c>
      <c r="K270" s="4" t="s">
        <v>588</v>
      </c>
      <c r="L270" s="6" t="s">
        <v>573</v>
      </c>
      <c r="M270" s="8">
        <v>1</v>
      </c>
      <c r="N270" s="8">
        <f t="shared" si="18"/>
        <v>811607.1428571427</v>
      </c>
      <c r="O270" s="8">
        <f t="shared" si="19"/>
        <v>811607.1428571427</v>
      </c>
      <c r="P270" s="35">
        <v>909000</v>
      </c>
      <c r="Q270" s="36" t="s">
        <v>620</v>
      </c>
      <c r="R270" s="37" t="s">
        <v>334</v>
      </c>
      <c r="S270" s="7" t="s">
        <v>576</v>
      </c>
      <c r="T270" s="4">
        <v>0</v>
      </c>
      <c r="U270" s="14" t="s">
        <v>590</v>
      </c>
      <c r="V270" s="9" t="s">
        <v>549</v>
      </c>
    </row>
    <row r="271" spans="1:22" ht="153.75" customHeight="1">
      <c r="A271" s="49">
        <v>257</v>
      </c>
      <c r="B271" s="4" t="s">
        <v>577</v>
      </c>
      <c r="C271" s="4" t="s">
        <v>561</v>
      </c>
      <c r="D271" s="53" t="s">
        <v>496</v>
      </c>
      <c r="E271" s="54" t="s">
        <v>497</v>
      </c>
      <c r="F271" s="54" t="s">
        <v>497</v>
      </c>
      <c r="G271" s="54" t="s">
        <v>498</v>
      </c>
      <c r="H271" s="54" t="s">
        <v>498</v>
      </c>
      <c r="I271" s="13" t="s">
        <v>489</v>
      </c>
      <c r="J271" s="13" t="s">
        <v>490</v>
      </c>
      <c r="K271" s="49" t="s">
        <v>925</v>
      </c>
      <c r="L271" s="6" t="s">
        <v>573</v>
      </c>
      <c r="M271" s="8">
        <v>1</v>
      </c>
      <c r="N271" s="51">
        <f t="shared" si="18"/>
        <v>1249999.9999999998</v>
      </c>
      <c r="O271" s="51">
        <f t="shared" si="19"/>
        <v>1249999.9999999998</v>
      </c>
      <c r="P271" s="52">
        <v>1400000</v>
      </c>
      <c r="Q271" s="50" t="s">
        <v>620</v>
      </c>
      <c r="R271" s="37" t="s">
        <v>596</v>
      </c>
      <c r="S271" s="7" t="s">
        <v>576</v>
      </c>
      <c r="T271" s="4">
        <v>0</v>
      </c>
      <c r="U271" s="14" t="s">
        <v>491</v>
      </c>
      <c r="V271" s="9" t="s">
        <v>549</v>
      </c>
    </row>
    <row r="272" spans="1:22" ht="97.5">
      <c r="A272" s="4">
        <v>258</v>
      </c>
      <c r="B272" s="9" t="s">
        <v>577</v>
      </c>
      <c r="C272" s="9" t="s">
        <v>561</v>
      </c>
      <c r="D272" s="5" t="s">
        <v>312</v>
      </c>
      <c r="E272" s="5" t="s">
        <v>313</v>
      </c>
      <c r="F272" s="5" t="s">
        <v>314</v>
      </c>
      <c r="G272" s="5" t="s">
        <v>313</v>
      </c>
      <c r="H272" s="5" t="s">
        <v>314</v>
      </c>
      <c r="I272" s="41" t="s">
        <v>315</v>
      </c>
      <c r="J272" s="43" t="s">
        <v>316</v>
      </c>
      <c r="K272" s="9" t="s">
        <v>588</v>
      </c>
      <c r="L272" s="6" t="s">
        <v>573</v>
      </c>
      <c r="M272" s="42">
        <v>1</v>
      </c>
      <c r="N272" s="8">
        <f t="shared" si="18"/>
        <v>4122321.428571428</v>
      </c>
      <c r="O272" s="8">
        <f t="shared" si="19"/>
        <v>4122321.428571428</v>
      </c>
      <c r="P272" s="42">
        <v>4617000</v>
      </c>
      <c r="Q272" s="14" t="s">
        <v>589</v>
      </c>
      <c r="R272" s="9" t="s">
        <v>333</v>
      </c>
      <c r="S272" s="14" t="s">
        <v>576</v>
      </c>
      <c r="T272" s="9">
        <v>0</v>
      </c>
      <c r="U272" s="14" t="s">
        <v>590</v>
      </c>
      <c r="V272" s="9" t="s">
        <v>549</v>
      </c>
    </row>
    <row r="273" spans="1:22" ht="97.5">
      <c r="A273" s="4">
        <v>259</v>
      </c>
      <c r="B273" s="9" t="s">
        <v>577</v>
      </c>
      <c r="C273" s="9" t="s">
        <v>561</v>
      </c>
      <c r="D273" s="5" t="s">
        <v>312</v>
      </c>
      <c r="E273" s="5" t="s">
        <v>313</v>
      </c>
      <c r="F273" s="5" t="s">
        <v>314</v>
      </c>
      <c r="G273" s="5" t="s">
        <v>313</v>
      </c>
      <c r="H273" s="5" t="s">
        <v>314</v>
      </c>
      <c r="I273" s="41" t="s">
        <v>444</v>
      </c>
      <c r="J273" s="43" t="s">
        <v>317</v>
      </c>
      <c r="K273" s="9" t="s">
        <v>588</v>
      </c>
      <c r="L273" s="6" t="s">
        <v>573</v>
      </c>
      <c r="M273" s="42">
        <v>1</v>
      </c>
      <c r="N273" s="8">
        <f t="shared" si="18"/>
        <v>446428.57142857136</v>
      </c>
      <c r="O273" s="8">
        <f t="shared" si="19"/>
        <v>446428.57142857136</v>
      </c>
      <c r="P273" s="42">
        <v>500000</v>
      </c>
      <c r="Q273" s="14" t="s">
        <v>589</v>
      </c>
      <c r="R273" s="9" t="s">
        <v>596</v>
      </c>
      <c r="S273" s="14" t="s">
        <v>576</v>
      </c>
      <c r="T273" s="9">
        <v>0</v>
      </c>
      <c r="U273" s="14" t="s">
        <v>590</v>
      </c>
      <c r="V273" s="9" t="s">
        <v>549</v>
      </c>
    </row>
    <row r="274" spans="1:25" s="10" customFormat="1" ht="111.75">
      <c r="A274" s="4">
        <v>260</v>
      </c>
      <c r="B274" s="4" t="s">
        <v>577</v>
      </c>
      <c r="C274" s="4" t="s">
        <v>561</v>
      </c>
      <c r="D274" s="14" t="s">
        <v>720</v>
      </c>
      <c r="E274" s="34" t="s">
        <v>721</v>
      </c>
      <c r="F274" s="34" t="s">
        <v>722</v>
      </c>
      <c r="G274" s="34" t="s">
        <v>723</v>
      </c>
      <c r="H274" s="34" t="s">
        <v>723</v>
      </c>
      <c r="I274" s="13" t="s">
        <v>469</v>
      </c>
      <c r="J274" s="13" t="s">
        <v>468</v>
      </c>
      <c r="K274" s="4" t="s">
        <v>925</v>
      </c>
      <c r="L274" s="6" t="s">
        <v>573</v>
      </c>
      <c r="M274" s="8">
        <v>1</v>
      </c>
      <c r="N274" s="8">
        <f t="shared" si="18"/>
        <v>35718750</v>
      </c>
      <c r="O274" s="8">
        <f t="shared" si="19"/>
        <v>35718750</v>
      </c>
      <c r="P274" s="35">
        <f>98021000-58016000</f>
        <v>40005000</v>
      </c>
      <c r="Q274" s="36" t="s">
        <v>700</v>
      </c>
      <c r="R274" s="37" t="s">
        <v>596</v>
      </c>
      <c r="S274" s="7" t="s">
        <v>576</v>
      </c>
      <c r="T274" s="4">
        <v>0</v>
      </c>
      <c r="U274" s="14" t="s">
        <v>590</v>
      </c>
      <c r="V274" s="9" t="s">
        <v>554</v>
      </c>
      <c r="Y274" s="11"/>
    </row>
    <row r="275" spans="1:25" s="10" customFormat="1" ht="97.5">
      <c r="A275" s="4">
        <v>261</v>
      </c>
      <c r="B275" s="4" t="s">
        <v>566</v>
      </c>
      <c r="C275" s="4" t="s">
        <v>561</v>
      </c>
      <c r="D275" s="14" t="s">
        <v>470</v>
      </c>
      <c r="E275" s="34" t="s">
        <v>471</v>
      </c>
      <c r="F275" s="34" t="s">
        <v>472</v>
      </c>
      <c r="G275" s="34" t="s">
        <v>473</v>
      </c>
      <c r="H275" s="34" t="s">
        <v>474</v>
      </c>
      <c r="I275" s="13" t="s">
        <v>477</v>
      </c>
      <c r="J275" s="13" t="s">
        <v>475</v>
      </c>
      <c r="K275" s="4" t="s">
        <v>572</v>
      </c>
      <c r="L275" s="6" t="s">
        <v>573</v>
      </c>
      <c r="M275" s="8">
        <v>1</v>
      </c>
      <c r="N275" s="8">
        <f t="shared" si="18"/>
        <v>38000000</v>
      </c>
      <c r="O275" s="8">
        <f t="shared" si="19"/>
        <v>38000000</v>
      </c>
      <c r="P275" s="35">
        <v>42560000</v>
      </c>
      <c r="Q275" s="36" t="s">
        <v>899</v>
      </c>
      <c r="R275" s="37" t="s">
        <v>476</v>
      </c>
      <c r="S275" s="7" t="s">
        <v>576</v>
      </c>
      <c r="T275" s="4">
        <v>0</v>
      </c>
      <c r="U275" s="14" t="s">
        <v>590</v>
      </c>
      <c r="V275" s="9" t="s">
        <v>550</v>
      </c>
      <c r="Y275" s="11"/>
    </row>
    <row r="276" spans="1:22" s="48" customFormat="1" ht="177" customHeight="1">
      <c r="A276" s="4">
        <v>262</v>
      </c>
      <c r="B276" s="5" t="s">
        <v>577</v>
      </c>
      <c r="C276" s="5" t="s">
        <v>561</v>
      </c>
      <c r="D276" s="5" t="s">
        <v>493</v>
      </c>
      <c r="E276" s="7" t="s">
        <v>494</v>
      </c>
      <c r="F276" s="7" t="s">
        <v>494</v>
      </c>
      <c r="G276" s="7" t="s">
        <v>495</v>
      </c>
      <c r="H276" s="7" t="s">
        <v>495</v>
      </c>
      <c r="I276" s="13" t="s">
        <v>482</v>
      </c>
      <c r="J276" s="38" t="s">
        <v>492</v>
      </c>
      <c r="K276" s="4" t="s">
        <v>925</v>
      </c>
      <c r="L276" s="6" t="s">
        <v>573</v>
      </c>
      <c r="M276" s="8">
        <v>1</v>
      </c>
      <c r="N276" s="47">
        <f>O276</f>
        <v>2321428.5714285714</v>
      </c>
      <c r="O276" s="47">
        <f t="shared" si="19"/>
        <v>2321428.5714285714</v>
      </c>
      <c r="P276" s="35">
        <v>2600000</v>
      </c>
      <c r="Q276" s="36" t="s">
        <v>620</v>
      </c>
      <c r="R276" s="37" t="s">
        <v>596</v>
      </c>
      <c r="S276" s="7" t="s">
        <v>576</v>
      </c>
      <c r="T276" s="4">
        <v>0</v>
      </c>
      <c r="U276" s="14"/>
      <c r="V276" s="9" t="s">
        <v>549</v>
      </c>
    </row>
    <row r="277" spans="1:22" s="48" customFormat="1" ht="101.25" customHeight="1">
      <c r="A277" s="46">
        <v>263</v>
      </c>
      <c r="B277" s="5" t="s">
        <v>577</v>
      </c>
      <c r="C277" s="5" t="s">
        <v>561</v>
      </c>
      <c r="D277" s="5" t="s">
        <v>732</v>
      </c>
      <c r="E277" s="7" t="s">
        <v>733</v>
      </c>
      <c r="F277" s="7" t="s">
        <v>734</v>
      </c>
      <c r="G277" s="7" t="s">
        <v>735</v>
      </c>
      <c r="H277" s="7" t="s">
        <v>736</v>
      </c>
      <c r="I277" s="13" t="s">
        <v>483</v>
      </c>
      <c r="J277" s="38" t="s">
        <v>484</v>
      </c>
      <c r="K277" s="4" t="s">
        <v>925</v>
      </c>
      <c r="L277" s="6" t="s">
        <v>573</v>
      </c>
      <c r="M277" s="8">
        <v>1</v>
      </c>
      <c r="N277" s="47">
        <f>O277</f>
        <v>3435714.2857142854</v>
      </c>
      <c r="O277" s="47">
        <f>P277/1.12</f>
        <v>3435714.2857142854</v>
      </c>
      <c r="P277" s="35">
        <v>3848000</v>
      </c>
      <c r="Q277" s="36" t="s">
        <v>625</v>
      </c>
      <c r="R277" s="37" t="s">
        <v>596</v>
      </c>
      <c r="S277" s="7" t="s">
        <v>576</v>
      </c>
      <c r="T277" s="4">
        <v>0</v>
      </c>
      <c r="U277" s="14" t="s">
        <v>485</v>
      </c>
      <c r="V277" s="9" t="s">
        <v>548</v>
      </c>
    </row>
    <row r="278" spans="1:22" s="48" customFormat="1" ht="177" customHeight="1">
      <c r="A278" s="58">
        <v>264</v>
      </c>
      <c r="B278" s="4" t="s">
        <v>577</v>
      </c>
      <c r="C278" s="4" t="s">
        <v>561</v>
      </c>
      <c r="D278" s="5" t="s">
        <v>950</v>
      </c>
      <c r="E278" s="5" t="s">
        <v>951</v>
      </c>
      <c r="F278" s="5" t="s">
        <v>952</v>
      </c>
      <c r="G278" s="5" t="s">
        <v>951</v>
      </c>
      <c r="H278" s="5" t="s">
        <v>953</v>
      </c>
      <c r="I278" s="12" t="s">
        <v>435</v>
      </c>
      <c r="J278" s="13" t="s">
        <v>956</v>
      </c>
      <c r="K278" s="4" t="s">
        <v>588</v>
      </c>
      <c r="L278" s="6" t="s">
        <v>573</v>
      </c>
      <c r="M278" s="8">
        <v>1</v>
      </c>
      <c r="N278" s="47">
        <f>O278</f>
        <v>1482891.369047619</v>
      </c>
      <c r="O278" s="47">
        <f>P278/1.12</f>
        <v>1482891.369047619</v>
      </c>
      <c r="P278" s="35">
        <f>9965030/12*2</f>
        <v>1660838.3333333333</v>
      </c>
      <c r="Q278" s="36" t="s">
        <v>625</v>
      </c>
      <c r="R278" s="37" t="s">
        <v>511</v>
      </c>
      <c r="S278" s="7" t="s">
        <v>576</v>
      </c>
      <c r="T278" s="4">
        <v>0</v>
      </c>
      <c r="U278" s="14" t="s">
        <v>512</v>
      </c>
      <c r="V278" s="9" t="s">
        <v>547</v>
      </c>
    </row>
  </sheetData>
  <sheetProtection/>
  <protectedRanges>
    <protectedRange sqref="J141" name="План_3_1"/>
  </protectedRanges>
  <autoFilter ref="A14:Y278"/>
  <mergeCells count="30">
    <mergeCell ref="E6:E7"/>
    <mergeCell ref="F6:F7"/>
    <mergeCell ref="A2:C2"/>
    <mergeCell ref="A1:C1"/>
    <mergeCell ref="B6:B7"/>
    <mergeCell ref="C6:C7"/>
    <mergeCell ref="D6:D7"/>
    <mergeCell ref="G6:G7"/>
    <mergeCell ref="L12:L13"/>
    <mergeCell ref="I12:I13"/>
    <mergeCell ref="G12:G13"/>
    <mergeCell ref="J12:J13"/>
    <mergeCell ref="K12:K13"/>
    <mergeCell ref="B12:B13"/>
    <mergeCell ref="H12:H13"/>
    <mergeCell ref="E12:E13"/>
    <mergeCell ref="A12:A13"/>
    <mergeCell ref="D12:D13"/>
    <mergeCell ref="F12:F13"/>
    <mergeCell ref="C12:C13"/>
    <mergeCell ref="V12:V13"/>
    <mergeCell ref="Q12:Q13"/>
    <mergeCell ref="S12:S13"/>
    <mergeCell ref="R12:R13"/>
    <mergeCell ref="U12:U13"/>
    <mergeCell ref="T12:T13"/>
    <mergeCell ref="M12:M13"/>
    <mergeCell ref="N12:N13"/>
    <mergeCell ref="P12:P13"/>
    <mergeCell ref="O12:O13"/>
  </mergeCells>
  <dataValidations count="10">
    <dataValidation allowBlank="1" showInputMessage="1" showErrorMessage="1" prompt="Характеристика на русском языке заполняется автоматически в соответствии с КТРУ" sqref="H19:I19 I47:I50 G91:H91 H20:H21 H51:I51 I22:I30 I114 E56 I55:I63 H61 I71:I74 H64 I65 H66:I70 H73:H76 I119:I124 I16:I17 H43 H277:I277 G88:H88 I97 G105 H96 H92:H93 H111 I112 G89:I89 H114:H116 H99:H100 H103:H105 H118 H125 E210 H215 H219:I223 H227:H228 I194:I199 I117 G31:H32 G203:I203 H196:H202 H205:I208 I224:I228 I209:I218 G206:G207 H274 H48:H50 I40:I45 I278"/>
    <dataValidation allowBlank="1" showInputMessage="1" showErrorMessage="1" prompt="Введите дополнительную характеристику на русском языке" sqref="J114 E276:H276 I18:J18 J61:J65 I90:J90 J93 J112 I99:J100 J108:J109 J89 J19:J31 I92:J92 J16:J17 I15:J15 I88:J88 I111:J111 I118:J118 J215:J218 J117 I39 J119:J125 J278"/>
    <dataValidation allowBlank="1" showInputMessage="1" showErrorMessage="1" prompt="Наименование на государственном языке заполняется автоматически в соответствии с КТРУ" sqref="E18:E19 G41:H41 E64 G71:G72 E73:E74 E70 E92:E94 E103:E104 E277 E15:H15 I107:J107 E99:E100 G194:G195 E227:E228 E223 E118 G224:G225 E194:E203 E205:E208 E274 E41:E51"/>
    <dataValidation allowBlank="1" showInputMessage="1" showErrorMessage="1" prompt="Наименование на русском языке заполняется автоматически в соответствии с КТРУ" sqref="F18:F21 E105 F277 F64 H71:H72 F66:F76 F114:F116 F103:F105 E91 F91:F93 E90:H90 F96 F111:G111 F99:F100 E125 H194:H195 G125 F118 J226 F203 F194:F199 F227:F228 F219:F225 H224:H225 F205:F208 F274 F41:F51 E88:F89 J276"/>
    <dataValidation allowBlank="1" showInputMessage="1" showErrorMessage="1" prompt="Характеристика на государственном языке заполняется автоматически в соответствии с КТРУ" sqref="G18:G19 H44:H47 G64 G66:G70 G73:G76 E76 G103:G104 G114:G116 H18 G277 H42 G86 G99:G100 G92:G94 G219:G223 G227:G228 G118 G196:G202 G205 G208 G274 G42:G51"/>
    <dataValidation allowBlank="1" showInputMessage="1" showErrorMessage="1" prompt="Введите срок поставки" sqref="R110:R119 R64:R65 R70 R73:R76 R218 R16:R31 R97:R106 R227:R228 R223 R86:R94"/>
    <dataValidation allowBlank="1" showInputMessage="1" showErrorMessage="1" prompt="Единица измерения заполняется автоматически в соответствии с КТРУ" sqref="L194:L203 L15:L38 L114:L125 L107 L40:L105 L205:L208 L111 L215:L222 L224:L226 L259:L278"/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T96 T99:T100 T111:T112 T105 T117:T228 T88:T90 T92:T93 T108:T109 T114 T15:T74 T274:T278">
      <formula1>0</formula1>
      <formula2>100</formula2>
    </dataValidation>
    <dataValidation type="textLength" allowBlank="1" showInputMessage="1" showErrorMessage="1" prompt="Введите код товара, работы или услуги в соответствии с КТРУ" error="Недопустимая длина кода КТРУ" sqref="D91 D64 D100 D39:D40">
      <formula1>20</formula1>
      <formula2>25</formula2>
    </dataValidation>
    <dataValidation allowBlank="1" showInputMessage="1" showErrorMessage="1" prompt="Введите дополнительную характеристику на государственном языке" sqref="I20:I21 I125 I64 I93 I31"/>
  </dataValidations>
  <printOptions/>
  <pageMargins left="0.25" right="0.25" top="0.75" bottom="0.75" header="0.3" footer="0.3"/>
  <pageSetup fitToHeight="0" fitToWidth="1" horizontalDpi="600" verticalDpi="600" orientation="landscape" paperSize="8" scale="57" r:id="rId3"/>
  <rowBreaks count="1" manualBreakCount="1">
    <brk id="146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2019-01-15T05:43:52Z</dcterms:modified>
  <cp:category/>
  <cp:version/>
  <cp:contentType/>
  <cp:contentStatus/>
</cp:coreProperties>
</file>